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defaultThemeVersion="166925"/>
  <mc:AlternateContent xmlns:mc="http://schemas.openxmlformats.org/markup-compatibility/2006">
    <mc:Choice Requires="x15">
      <x15ac:absPath xmlns:x15ac="http://schemas.microsoft.com/office/spreadsheetml/2010/11/ac" url="C:\Users\1556982\Desktop\Lughan School\"/>
    </mc:Choice>
  </mc:AlternateContent>
  <xr:revisionPtr revIDLastSave="0" documentId="13_ncr:1_{CEE60700-C6C1-43B8-A930-5CC8F4951435}" xr6:coauthVersionLast="47" xr6:coauthVersionMax="47" xr10:uidLastSave="{00000000-0000-0000-0000-000000000000}"/>
  <bookViews>
    <workbookView xWindow="28680" yWindow="-120" windowWidth="29040" windowHeight="15720" activeTab="6" xr2:uid="{9533C546-6775-4F76-A476-BE558675A7B1}"/>
  </bookViews>
  <sheets>
    <sheet name="Introduction" sheetId="19" r:id="rId1"/>
    <sheet name="Options Assumptions" sheetId="23" r:id="rId2"/>
    <sheet name="BAU" sheetId="21" r:id="rId3"/>
    <sheet name="Option 1" sheetId="17" r:id="rId4"/>
    <sheet name="Option 2" sheetId="20" r:id="rId5"/>
    <sheet name="Option 3" sheetId="22" r:id="rId6"/>
    <sheet name="Results Summary" sheetId="18" r:id="rId7"/>
    <sheet name="energy_prices" sheetId="8" state="hidden" r:id="rId8"/>
    <sheet name="Carbon Values" sheetId="11" state="hidden" r:id="rId9"/>
    <sheet name="Air Quality" sheetId="12" state="hidden" r:id="rId10"/>
    <sheet name="Electricity Emission Factor" sheetId="16" state="hidden" r:id="rId11"/>
    <sheet name="Rebased Costs" sheetId="9" state="hidden" r:id="rId12"/>
  </sheets>
  <externalReferences>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ftnref1" localSheetId="10">'Electricity Emission Factor'!$B$2</definedName>
    <definedName name="ad">'[1]Model Settings'!$C$4</definedName>
    <definedName name="AdditionalPolicyCost_Domestic">'[2]Policy billing'!$D$4</definedName>
    <definedName name="Alt_Chk_1_Hdg" hidden="1">[3]BS_Hist_TA!$B$1</definedName>
    <definedName name="Alt_Chk_14_Hdg" hidden="1">[3]BS_Fcast_TO!$B$1</definedName>
    <definedName name="Alt_Chk_15_Hdg" hidden="1">[3]Fcast_OP_TO!$C$117</definedName>
    <definedName name="Alt_Chk_2_Hdg" hidden="1">[3]BS_Hist_TO!$B$1</definedName>
    <definedName name="AutoGen_Capacity1">[2]Autogeneration!$C$12</definedName>
    <definedName name="AutoGen_Capacity2">[2]Autogeneration!$D$12</definedName>
    <definedName name="AutoGen_Capacity3">[2]Autogeneration!$E$12</definedName>
    <definedName name="AutoGen_Capacity4">[2]Autogeneration!$F$12</definedName>
    <definedName name="AutoGen_LoadFactor1">[4]Autogeneration!$C$8</definedName>
    <definedName name="AutoGen_LoadFactor2">[4]Autogeneration!$D$8</definedName>
    <definedName name="AutoGen_LoadFactor3">[5]Autogeneration!$E$8</definedName>
    <definedName name="AutoGen_LoadFactor4">[2]Autogeneration!$F$8</definedName>
    <definedName name="AvSiteCapacity">'[6]IRR Calc'!$F$19</definedName>
    <definedName name="B_Regs">'[7]Source Numbers for Master Lists'!$J$13:$J$17</definedName>
    <definedName name="BMGHIndex" hidden="1">"O"</definedName>
    <definedName name="C_T">'[7]Source Numbers for Master Lists'!$J$42:$J$43</definedName>
    <definedName name="CapPay1_AnnualMaxCapacity">'[2]Capacity Payment 1'!$C$11</definedName>
    <definedName name="CapPay1_ChargeBack">'[2]Capacity Payment 1'!$C$9</definedName>
    <definedName name="CapPay1_HurdleRateAdjustment">'[2]Capacity Payment 1'!$D$17</definedName>
    <definedName name="CapPay1_Index">'[2]Capacity Payment 1'!$C$17</definedName>
    <definedName name="CapPay1_Payment_Matrix">'[2]Capacity Payment 1'!$G$6</definedName>
    <definedName name="CapPay1_Switch_String">'[2]Capacity Payment 1'!$B$4</definedName>
    <definedName name="CapPay1_Tech">'[2]Capacity Payment 1'!$B$17</definedName>
    <definedName name="CarbonEmissions">#REF!</definedName>
    <definedName name="CarbonPrice_ChargeBack">#REF!</definedName>
    <definedName name="CBA_end">'[8]CBA control'!$C$19</definedName>
    <definedName name="CBA_start">'[8]CBA control'!$C$18</definedName>
    <definedName name="CBWorkbookPriority" hidden="1">-717821871</definedName>
    <definedName name="ccl">'[7]Source Numbers for Master Lists'!$J$21:$J$22</definedName>
    <definedName name="CfD1_AnnualMaxCapacity">'[2]CfD 1'!$C$15</definedName>
    <definedName name="CfD1_ChargeBack">'[2]CfD 1'!$C$13</definedName>
    <definedName name="CfD1_HurdleRateAdjustment">'[2]CfD 1'!$D$23</definedName>
    <definedName name="CfD1_Index">'[2]CfD 1'!$C$23</definedName>
    <definedName name="CfD1_Payment_Matrix">'[2]CfD 1'!$G$6</definedName>
    <definedName name="CfD1_PaymentType_String">'[2]CfD 1'!$C$9</definedName>
    <definedName name="CfD1_Switch_String">'[2]CfD 1'!$B$4</definedName>
    <definedName name="CfD1_Tech">'[2]CfD 1'!$B$23</definedName>
    <definedName name="CfD1_UpsideOption">'[2]CfD 1'!$C$11</definedName>
    <definedName name="CfD11_AllowForDistortion">#REF!</definedName>
    <definedName name="CfD11_AnnualMaxCapacity">#REF!</definedName>
    <definedName name="CfD11_ChargeBack">#REF!</definedName>
    <definedName name="CfD11_HurdleRateAdjustment">#REF!</definedName>
    <definedName name="CfD11_Index">#REF!</definedName>
    <definedName name="CfD11_Name_String">#REF!</definedName>
    <definedName name="CfD11_Payment_Matrix">#REF!</definedName>
    <definedName name="CfD11_PaymentType_String">#REF!</definedName>
    <definedName name="CfD11_ReferencePriceType">#REF!</definedName>
    <definedName name="CfD11_Switch_String">#REF!</definedName>
    <definedName name="CfD11_Tech">#REF!</definedName>
    <definedName name="CfD11_UpsideOption">#REF!</definedName>
    <definedName name="CfD19_AllowForDistortion">#REF!</definedName>
    <definedName name="CfD19_AnnualMaxCapacity">#REF!</definedName>
    <definedName name="CfD19_ChargeBack">#REF!</definedName>
    <definedName name="CfD19_HurdleRateAdjustment">#REF!</definedName>
    <definedName name="CfD19_Index">#REF!</definedName>
    <definedName name="CfD19_MerchantPPA_Matrix">#REF!</definedName>
    <definedName name="CfD19_Name_String">#REF!</definedName>
    <definedName name="CfD19_Payment_Matrix">#REF!</definedName>
    <definedName name="CfD19_PaymentType_String">#REF!</definedName>
    <definedName name="CfD19_ReferencePriceType">#REF!</definedName>
    <definedName name="CfD19_Switch_String">#REF!</definedName>
    <definedName name="CfD19_Tech">#REF!</definedName>
    <definedName name="CfD19_UpsideOption">#REF!</definedName>
    <definedName name="CfD19_VIUPPA_Matrix">#REF!</definedName>
    <definedName name="CfDcosts">#REF!</definedName>
    <definedName name="CO2limit1_ChargeBack">'[2]CO2 limits 1'!$C$15</definedName>
    <definedName name="CO2limit1_Index">'[2]CO2 limits 1'!$C$21</definedName>
    <definedName name="CO2limit1_Payment_Matrix">'[2]CO2 limits 1'!$G$6</definedName>
    <definedName name="CO2limit1_Switch_String">'[2]CO2 limits 1'!$B$4</definedName>
    <definedName name="CO2limit1_Tech">'[2]CO2 limits 1'!$B$21</definedName>
    <definedName name="CO2limit1_Type_String">'[2]CO2 limits 1'!$C$10</definedName>
    <definedName name="Comm_Calibrate">'[7]Source Numbers for Master Lists'!$E$85:$E$88</definedName>
    <definedName name="ConstructionDelays_Matrix">'[2]Outage rates (new and existing)'!$N$5</definedName>
    <definedName name="Convert_km_to_miles">[9]Conversions!$F$52</definedName>
    <definedName name="D_Premia">'[7]Source Numbers for Master Lists'!$E$51:$E$54</definedName>
    <definedName name="DailyLoadCurve_Matrix">#REF!</definedName>
    <definedName name="DarkSpreadEfficiency">'[2]Spark and Dark Spreads'!$C$5</definedName>
    <definedName name="DataFileLocation">[2]SheetManager!$C$20</definedName>
    <definedName name="DataFileName">[2]SheetManager!$C$21</definedName>
    <definedName name="DECC_DATA">[4]DATA!$L$7:$AW$424</definedName>
    <definedName name="DECC_PARAMETERS">[4]DATA!$G$7:$G$424</definedName>
    <definedName name="DECC_TECHS">[4]DATA!$L$6:$AW$6</definedName>
    <definedName name="Demand_Domestic">'[2]Demand Projections'!$C$5</definedName>
    <definedName name="Demand_NonDomestic">'[2]Demand Projections'!$D$5</definedName>
    <definedName name="Demand_Total">'[2]Demand Projections'!$E$5</definedName>
    <definedName name="DeRating_Index1">'[2]Capacity Margin Derating'!$C$5</definedName>
    <definedName name="DeRating_Index2">'[2]Capacity Margin Derating'!$D$5</definedName>
    <definedName name="DeRating_Tech">'[2]Capacity Margin Derating'!$B$5</definedName>
    <definedName name="DME_LocalFile" hidden="1">"True"</definedName>
    <definedName name="EDF_Biofuel">'[2]EDF Pricing Assumptions'!$G$6</definedName>
    <definedName name="EDF_CarbonHigh">'[2]EDF Pricing Assumptions'!$J$6</definedName>
    <definedName name="EDF_CarbonLow">'[2]EDF Pricing Assumptions'!$H$6</definedName>
    <definedName name="EDF_CarbonMedium">'[2]EDF Pricing Assumptions'!$I$6</definedName>
    <definedName name="EDF_Coal">'[2]EDF Pricing Assumptions'!$C$6</definedName>
    <definedName name="EDF_Gas">'[2]EDF Pricing Assumptions'!$D$6</definedName>
    <definedName name="EDF_Oil">'[2]EDF Pricing Assumptions'!$E$6</definedName>
    <definedName name="EDF_SeasonAdj_Biofuel">'[2]EDF Pricing Assumptions'!$P$6</definedName>
    <definedName name="EDF_SeasonAdj_Carbon">'[2]EDF Pricing Assumptions'!$Q$6</definedName>
    <definedName name="EDF_SeasonAdj_Coal">'[2]EDF Pricing Assumptions'!$M$6</definedName>
    <definedName name="EDF_SeasonAdj_Gas">'[2]EDF Pricing Assumptions'!$N$6</definedName>
    <definedName name="EDF_SeasonAdj_Season">'[2]EDF Pricing Assumptions'!$L$6</definedName>
    <definedName name="EDF_SeasonAdj_Uranium">'[2]EDF Pricing Assumptions'!$O$6</definedName>
    <definedName name="EDF_Uranium">'[2]EDF Pricing Assumptions'!$F$6</definedName>
    <definedName name="EDF_Year">'[2]EDF Pricing Assumptions'!$B$6</definedName>
    <definedName name="EDF_Year1">'[10]Model Settings'!$C$4</definedName>
    <definedName name="elas">'[7]Source Numbers for Master Lists'!$A$16:$A$18</definedName>
    <definedName name="EndogenousBuild">#REF!</definedName>
    <definedName name="EndogenousRetirement_String">'[2]Model Settings'!$C$25</definedName>
    <definedName name="Err_Chk_1_Hdg" hidden="1">[3]Fcast_OP_TO!$C$27</definedName>
    <definedName name="Err_Chk_11_Hdg" hidden="1">[3]IS_Fcast_TO!$B$1</definedName>
    <definedName name="Err_Chk_13_Hdg" hidden="1">[3]BS_Fcast_TO!$B$1</definedName>
    <definedName name="Err_Chk_14_Hdg" hidden="1">[3]CFS_Fcast_TO!$B$1</definedName>
    <definedName name="Err_Chk_15_Hdg" hidden="1">[3]Fcast_OP_TO!$C$117</definedName>
    <definedName name="Err_Chk_2_Hdg" hidden="1">[3]Fcast_OP_TO!$C$44</definedName>
    <definedName name="Err_Chk_3_Hdg" hidden="1">[3]Fcast_OP_TO!$C$64</definedName>
    <definedName name="Err_Chk_4_Hdg" hidden="1">[3]Fcast_OP_TO!$C$76</definedName>
    <definedName name="ExistingPlant_Name">'[2]Existing Plant'!$B$5</definedName>
    <definedName name="ExternalPolicyCost_Domestic">'[2]Policy billing'!$E$4</definedName>
    <definedName name="ExternalPolicyCost_NonDomestic">'[2]Policy billing'!$F$4</definedName>
    <definedName name="FF_Price_Scenario">'[11]Constants &amp; Parameters'!$C$16</definedName>
    <definedName name="finance_yn">'[12]CBA control'!$C$28</definedName>
    <definedName name="FIT_Number">'[2]Policy Overview'!$E$14</definedName>
    <definedName name="FIT1_AnnualMaxCapacity">'[2]Feed-in tariff 1'!$C$14</definedName>
    <definedName name="FIT1_ChargeBack">'[2]Feed-in tariff 1'!$C$15</definedName>
    <definedName name="FIT1_HurdleRateAdjustment">'[2]Feed-in tariff 1'!$D$20</definedName>
    <definedName name="FIT1_Index">'[2]Feed-in tariff 1'!$C$20</definedName>
    <definedName name="FIT1_Payment_Matrix">'[2]Feed-in tariff 1'!$G$6</definedName>
    <definedName name="FIT1_PaymentIndex_String">'[2]Feed-in tariff 1'!$C$11</definedName>
    <definedName name="FIT1_PaymentType_String">'[2]Feed-in tariff 1'!$C$10</definedName>
    <definedName name="FIT1_Switch_String">'[2]Feed-in tariff 1'!$B$4</definedName>
    <definedName name="FIT1_Tech">'[2]Feed-in tariff 1'!$B$20</definedName>
    <definedName name="FIT8_AnnualMaxCapacity">#REF!</definedName>
    <definedName name="FIT8_ChargeBack">#REF!</definedName>
    <definedName name="FIT8_HurdleRateAdjustment">#REF!</definedName>
    <definedName name="FIT8_Index">#REF!</definedName>
    <definedName name="FIT8_Name_String">#REF!</definedName>
    <definedName name="FIT8_Payment_Matrix">#REF!</definedName>
    <definedName name="FIT8_PaymentIndex_String">#REF!</definedName>
    <definedName name="FIT8_PaymentType_String">#REF!</definedName>
    <definedName name="FIT8_Switch_String">#REF!</definedName>
    <definedName name="FIT8_Tech">#REF!</definedName>
    <definedName name="Fossil_fuel">'[7]Source Numbers for Master Lists'!$A$6:$A$8</definedName>
    <definedName name="FuelAssumptions_CalorificValue">'[2]Fuel Assumptions'!$D$5</definedName>
    <definedName name="FuelAssumptions_CarbonRate">'[2]Fuel Assumptions'!$F$5</definedName>
    <definedName name="FuelAssumptions_Fuel">'[2]Fuel Assumptions'!$B$5</definedName>
    <definedName name="FuelAssumptions_NonFuelCost">'[2]Fuel Assumptions'!$E$5</definedName>
    <definedName name="FuelAssumptions_Units">'[2]Fuel Assumptions'!$C$5</definedName>
    <definedName name="FuelPriceWeights">OFFSET('[13]Fuel price weights'!$D4,0,0,1,'[13]Fuel price weights'!$C$5)</definedName>
    <definedName name="GD">'[7]Source Numbers for Master Lists'!$J$25:$J$26</definedName>
    <definedName name="Generation_Techs">[8]Generation!$A$3:$A$78</definedName>
    <definedName name="GenerationSummary">#REF!</definedName>
    <definedName name="HalfyearCfD">#REF!</definedName>
    <definedName name="HalfyearGeneration">#REF!</definedName>
    <definedName name="HalfyearRO">#REF!</definedName>
    <definedName name="HHReached">'[7]Source Numbers for Master Lists'!$A$34:$A$34</definedName>
    <definedName name="HL_Alt_Chk_1" hidden="1">[3]BS_Hist_TA!$H$73</definedName>
    <definedName name="HL_Alt_Chk_14" hidden="1">[3]BS_Fcast_TO!$I$72</definedName>
    <definedName name="HL_Alt_Chk_15" hidden="1">[3]Fcast_OP_TO!$I$138</definedName>
    <definedName name="HL_Alt_Chk_2" hidden="1">[3]BS_Hist_TO!$H$74</definedName>
    <definedName name="HL_Err_Chk_1" hidden="1">[3]Fcast_OP_TO!$I$42</definedName>
    <definedName name="HL_Err_Chk_11" hidden="1">[3]IS_Fcast_TO!$I$41</definedName>
    <definedName name="HL_Err_Chk_13" hidden="1">[3]BS_Fcast_TO!$I$70</definedName>
    <definedName name="HL_Err_Chk_14" hidden="1">[3]CFS_Fcast_TO!$I$114</definedName>
    <definedName name="HL_Err_Chk_15" hidden="1">[3]Fcast_OP_TO!$I$136</definedName>
    <definedName name="HL_Err_Chk_2" hidden="1">[3]Fcast_OP_TO!$I$59</definedName>
    <definedName name="HL_Err_Chk_3" hidden="1">[3]Fcast_OP_TO!$I$74</definedName>
    <definedName name="HL_Err_Chk_4" hidden="1">[3]Fcast_OP_TO!$I$86</definedName>
    <definedName name="HR_adjust">'[8]CBA control'!$D$36</definedName>
    <definedName name="HR_Adjust_end">'[8]CBA control'!$F$36</definedName>
    <definedName name="HR_adjust_start">'[8]CBA control'!$E$36</definedName>
    <definedName name="https___www.gov.uk_government_organisations_department_for_energy_security_and_net_zero">"DESNZ"</definedName>
    <definedName name="impact_list">[14]Welcome!$C$14:$C$16</definedName>
    <definedName name="Include_NI_yn">'[4]Model Settings'!$C$25</definedName>
    <definedName name="Include_predev">'[15]Model Settings'!$C$27</definedName>
    <definedName name="Ind_Calibrate">'[7]Source Numbers for Master Lists'!$E$91:$E$93</definedName>
    <definedName name="indelec">[7]Consumption!$P$8:$P$11</definedName>
    <definedName name="indgas">[7]Consumption!$W$8:$W$10</definedName>
    <definedName name="InstalledCapacityPivot">#REF!</definedName>
    <definedName name="InstalledCapacityPivot_OtherResBuild">#REF!</definedName>
    <definedName name="Interconnector_Capacity">[2]Interconnectors!$E$5</definedName>
    <definedName name="Interconnector_Included">[2]Interconnectors!$C$5</definedName>
    <definedName name="Interconnector_SRMC_Matrix">[2]Interconnectors!$G$5</definedName>
    <definedName name="Interconnector_StartDate">[2]Interconnectors!$D$5</definedName>
    <definedName name="InterconnectorFixedFlow2_Capacity">#REF!</definedName>
    <definedName name="InterconnectorFixedFlow2_IntraDayFlowRate_Matrix">#REF!</definedName>
    <definedName name="InterconnectorFixedFlow2_Name_String">#REF!</definedName>
    <definedName name="InterconnectorFixedFlow2_OnOff_String">#REF!</definedName>
    <definedName name="IntraDayCalculationRange">#REF!</definedName>
    <definedName name="IntraDayOutput">#REF!</definedName>
    <definedName name="IntraDayOutputHeadings">#REF!</definedName>
    <definedName name="IntraDaySeason">#REF!</definedName>
    <definedName name="IntraDaySeasonEnd">#REF!</definedName>
    <definedName name="IntraDaySeasonStart">#REF!</definedName>
    <definedName name="IntraDayType">#REF!</definedName>
    <definedName name="IntraDayTypeEnd">#REF!</definedName>
    <definedName name="IntraDayTypeStart">#REF!</definedName>
    <definedName name="IntraDayWindLevel">#REF!</definedName>
    <definedName name="IntraDayWindLevelEnd">#REF!</definedName>
    <definedName name="IntraDayWindLevelStart">#REF!</definedName>
    <definedName name="IntraDayYear">#REF!</definedName>
    <definedName name="IntraDayYearEnd">#REF!</definedName>
    <definedName name="IntraDayYearStart">#REF!</definedName>
    <definedName name="List_business_user_size">'[16]Source Numbers for Master Lists'!$A$16:$A$17</definedName>
    <definedName name="List_CCA">'[16]Source Numbers for Master Lists'!$A$112:$A$113</definedName>
    <definedName name="List_CPF">'[16]Source Numbers for Master Lists'!#REF!</definedName>
    <definedName name="List_EII_Elec_Gas_Ratio">'[16]Source Numbers for Master Lists'!$A$24:$A$26</definedName>
    <definedName name="List_Elec_NonDom_Size">'[16]Source Numbers for Master Lists'!$A$12:$A$13</definedName>
    <definedName name="List_Fossil_fuel">'[16]Source Numbers for Master Lists'!$A$6:$A$8</definedName>
    <definedName name="List_Gas_NonDom_Size">'[16]Source Numbers for Master Lists'!$A$20:$A$21</definedName>
    <definedName name="List_Ind_Calibrate">'[16]Source Numbers for Master Lists'!$A$90:$A$95</definedName>
    <definedName name="List_Measures">'[16]Source Numbers for Master Lists'!$A$100:$A$102</definedName>
    <definedName name="List_NDWS">'[16]Source Numbers for Master Lists'!$A$82:$A$83</definedName>
    <definedName name="List_NonDom_Calibration">'[16]Source Numbers for Master Lists'!$A$86:$A$87</definedName>
    <definedName name="List_TDM">'[16]Source Numbers for Master Lists'!$A$54:$A$56</definedName>
    <definedName name="List_Var_WS_Elec">'[16]Source Numbers for Master Lists'!$A$29:$A$30</definedName>
    <definedName name="List_Wholesale">'[16]Source Numbers for Master Lists'!$A$59:$A$61</definedName>
    <definedName name="List_Yes_No">'[16]Source Numbers for Master Lists'!$A$33:$A$34</definedName>
    <definedName name="listFuels">OFFSET([13]Lists!$C$2, 1, 0, COUNTA([13]Lists!$C$1:$C$65536)-1, 1)</definedName>
    <definedName name="listPolicyCategories">OFFSET([13]Lists!$E$2, 1, 0, COUNTA([13]Lists!$E$1:$E$65536)-1, 1)</definedName>
    <definedName name="Lists_DDMNames">[8]Lists!$B$11:$B$85</definedName>
    <definedName name="Lists_TechNames">[8]Lists!$C$11:$C$85</definedName>
    <definedName name="Lists_TechNames2">[8]Lists!$D$11:$D$85</definedName>
    <definedName name="listScenarioLevels">OFFSET([13]Lists!$D$2, 1, 0, COUNTA([13]Lists!$D$1:$D$65536)-1, 1)</definedName>
    <definedName name="listSectors">OFFSET([13]Lists!$B$2, 1, 0, COUNTA([13]Lists!$B$1:$B$65536)-1, 1)</definedName>
    <definedName name="listTechnologies">OFFSET([13]Lists!$A$2, 1, 0, COUNTA([13]Lists!$A$1:$A$65536)-1, 1)</definedName>
    <definedName name="LoadCurve_Winter_Matrix">'[2]Daily Load Curves'!$B$5</definedName>
    <definedName name="Losses_Distribution">[2]Losses!$C$6</definedName>
    <definedName name="Losses_Transmission">[2]Losses!$C$5</definedName>
    <definedName name="Merchant_ContractedPrice">'[17]Merchant Assumptions'!$C$9</definedName>
    <definedName name="Merchant_ContractedProportion">'[17]Merchant Assumptions'!$C$8</definedName>
    <definedName name="Merchant_CostDebt">'[17]Merchant Assumptions'!$C$5</definedName>
    <definedName name="Merchant_CostEquity">'[17]Merchant Assumptions'!$C$6</definedName>
    <definedName name="Merchant_Gearing">'[17]Merchant Assumptions'!$C$7</definedName>
    <definedName name="Merchant_HurdleRatePremium_NoPolicy">'[17]Merchant Assumptions'!$C$13</definedName>
    <definedName name="Merchant_HurdleRatePremium_Tech">'[17]Merchant Assumptions'!$B$13</definedName>
    <definedName name="ModelName">[18]QA_Index!$C$6</definedName>
    <definedName name="Mothballing_AnnualLimit">'[2]Model Settings'!$C$29</definedName>
    <definedName name="Mothballing_TestPeriod1">'[2]Model Settings'!$C$26</definedName>
    <definedName name="Mothballing_TestPeriod2">'[2]Model Settings'!$C$27</definedName>
    <definedName name="Mothballing_YearsPreRetirement">'[2]Model Settings'!$C$28</definedName>
    <definedName name="NDWS">'[7]Source Numbers for Master Lists'!$E$81:$E$82</definedName>
    <definedName name="NetworkLosses">[8]Lists!$O$3</definedName>
    <definedName name="NewBuild_InflationIndex">'[2]Model Settings'!$D$15</definedName>
    <definedName name="NewBuild_PricingYear">'[2]Model Settings'!$D$7</definedName>
    <definedName name="NewBuild_UtilisationYear">'[2]Model Settings'!$C$7</definedName>
    <definedName name="NewBuildScenario">#REF!</definedName>
    <definedName name="NewBuildScenarion">#REF!</definedName>
    <definedName name="NewPlant_Capacity">'[2]New Plant'!$BX$7</definedName>
    <definedName name="NewPlant_ConstructionPeriod">'[2]New Plant'!$BU$7</definedName>
    <definedName name="NewPlant_Lifetime">'[2]New Plant'!$BV$7</definedName>
    <definedName name="NewPlant_MaxLifetime">'[2]New Plant'!$BW$7</definedName>
    <definedName name="NewPlant_Type">'[2]New Plant'!$BT$7</definedName>
    <definedName name="NewPlantAvailable_Merchant">'[2]Plant Available for New Build'!$D$6</definedName>
    <definedName name="NewPlantAvailable_Tech">'[2]Plant Available for New Build'!$B$6</definedName>
    <definedName name="NewPlantAvailable_VIU">'[2]Plant Available for New Build'!$C$6</definedName>
    <definedName name="NewPlantCAPEX_Matrix">'[2]New Plant'!$B$7</definedName>
    <definedName name="NewPlantInfrastructureCost">'[2]New Plant'!$BF$7</definedName>
    <definedName name="NewPlantInfrastructureCost_Matrix">'[2]New Plant'!$BG$7</definedName>
    <definedName name="NewPlantPaymentPhasing_Matrix">'[2]New Plant'!$AS$7</definedName>
    <definedName name="NumberSites">'[6]IRR Calc'!$F$2</definedName>
    <definedName name="OutageRates_PFMSheet">'[17]Outage rates (new and existing)'!#REF!</definedName>
    <definedName name="OutageRates_PlannedDuration">'[2]Outage rates (new and existing)'!$F$5</definedName>
    <definedName name="OutageRates_PlannedFrequency">'[2]Outage rates (new and existing)'!$E$5</definedName>
    <definedName name="OutageRates_Tech">'[2]Outage rates (new and existing)'!$B$5</definedName>
    <definedName name="OutageRates_UnplannedDuration">'[2]Outage rates (new and existing)'!$H$5</definedName>
    <definedName name="OutageRates_UnplannedFrequency">#REF!</definedName>
    <definedName name="P_T">'[7]Source Numbers for Master Lists'!$A$20:$A$24</definedName>
    <definedName name="Pal_Workbook_GUID" hidden="1">"1LMS2U6TLKFBVGQISFA5FIYM"</definedName>
    <definedName name="PB_Assumption_EUA_PriceIndex_Value">'[16]Cycling - Assumptions'!$G$9</definedName>
    <definedName name="PB_Assumption_EUA_Unit_Value">'[16]Cycling - Assumptions'!$G$8</definedName>
    <definedName name="PB_BaseP_Column">'[19]Outputs for EEP Control Tool'!$E$7</definedName>
    <definedName name="PolicyDemandSavings_Domestic">'[2]Policy Demand Reduction'!$C$5</definedName>
    <definedName name="PolicyDemandSavings_NonDomestic">'[2]Policy Demand Reduction'!$D$5</definedName>
    <definedName name="protective_marking_list">[14]Welcome!$C$20:$C$25</definedName>
    <definedName name="quality_list">[14]Welcome!$C$11:$C$13</definedName>
    <definedName name="RAB1_AnnualMaxCapacity">'[2]Regulated Asset Base 1'!$C$11</definedName>
    <definedName name="RAB1_ChargeBack">'[2]Regulated Asset Base 1'!$C$9</definedName>
    <definedName name="RAB1_HurdleRateAdjustment">'[2]Regulated Asset Base 1'!$D$14</definedName>
    <definedName name="RAB1_Index">'[2]Regulated Asset Base 1'!$C$14</definedName>
    <definedName name="RAB1_Switch_String">'[2]Regulated Asset Base 1'!$B$4</definedName>
    <definedName name="RAB1_Tech">'[2]Regulated Asset Base 1'!$B$14</definedName>
    <definedName name="ReserveAdj_LargePlant">[2]Reserve!$C$6</definedName>
    <definedName name="ReserveAdj_WindGeneration">[2]Reserve!$D$6</definedName>
    <definedName name="Retail_Price">'[7]Source Numbers for Master Lists'!$E$57:$E$60</definedName>
    <definedName name="RiskAfterRecalcMacro" hidden="1">""</definedName>
    <definedName name="RiskAfterSimMacro" hidden="1">""</definedName>
    <definedName name="RiskBeforeRecalcMacro" hidden="1">""</definedName>
    <definedName name="RiskBeforeSimMacro" hidden="1">""</definedName>
    <definedName name="RiskCollectDistributionSamples">2</definedName>
    <definedName name="RiskExcelReportsGoInNewWorkbook">TRUE</definedName>
    <definedName name="RiskExcelReportsToGenerate">0</definedName>
    <definedName name="RiskFixedSeed">1</definedName>
    <definedName name="Riskflag_list">[14]Welcome!$C$17:$C$19</definedName>
    <definedName name="RiskGenerateExcelReportsAtEndOfSimulation">FALSE</definedName>
    <definedName name="RiskHasSettings">TRUE</definedName>
    <definedName name="RiskMinimizeOnStart">FALSE</definedName>
    <definedName name="RiskMonitorConvergence">FALSE</definedName>
    <definedName name="RiskMultipleCPUSupportEnabled" hidden="1">TRUE</definedName>
    <definedName name="RiskNumIterations">10000</definedName>
    <definedName name="RiskNumSimulations">1</definedName>
    <definedName name="RiskPauseOnError">FALSE</definedName>
    <definedName name="RiskRealTimeResults">FALSE</definedName>
    <definedName name="RiskReportGraphFormat">0</definedName>
    <definedName name="RiskResultsUpdateFreq">100</definedName>
    <definedName name="RiskRunAfterRecalcMacro">FALSE</definedName>
    <definedName name="RiskRunAfterSimMacro">FALSE</definedName>
    <definedName name="RiskRunBeforeRecalcMacro">FALSE</definedName>
    <definedName name="RiskRunBeforeSimMacro">FALSE</definedName>
    <definedName name="RiskSamplingType">3</definedName>
    <definedName name="RiskShowRiskWindowAtEndOfSimulation">TRUE</definedName>
    <definedName name="RiskStandardRecalc">1</definedName>
    <definedName name="RiskTemplateSheetName">"myTemplate"</definedName>
    <definedName name="RiskUpdateDisplay">FALSE</definedName>
    <definedName name="RiskUseDifferentSeedForEachSim">FALSE</definedName>
    <definedName name="RiskUseFixedSeed">FALSE</definedName>
    <definedName name="RiskUseMultipleCPUs">FALSE</definedName>
    <definedName name="rng.Emission.Generators_Parent">[20]Emission.Generators_data_C!$B:$B</definedName>
    <definedName name="rng.Emission.Generators_Property">[20]Emission.Generators_data_C!$F:$F</definedName>
    <definedName name="rng.Emission.Generators_Region">[20]Emission.Generators_data_C!$A:$A</definedName>
    <definedName name="rng.Generator_Category">[20]Generator_data_C!$E:$E</definedName>
    <definedName name="rng.Generator_Child">[20]Generator_data_C!$D:$D</definedName>
    <definedName name="rng.Generator_Property">[20]Generator_data_C!$F:$F</definedName>
    <definedName name="rng.Generator_Region">[20]Generator_data_C!$A:$A</definedName>
    <definedName name="rng.Generator_Units">[20]Generator_data_C!$H:$H</definedName>
    <definedName name="rng.GeneratorUC_Category">[20]Generator_data_UC!$E:$E</definedName>
    <definedName name="rng.GeneratorUC_Child">[20]Generator_data_UC!$D:$D</definedName>
    <definedName name="rng.GeneratorUC_Property">[20]Generator_data_UC!$F:$F</definedName>
    <definedName name="rng.GeneratorUC_Region">[20]Generator_data_UC!$A:$A</definedName>
    <definedName name="rng.LineUC_Child">[20]Line_data_UC!$D:$D</definedName>
    <definedName name="rng.LineUC_Property">[20]Line_data_UC!$F:$F</definedName>
    <definedName name="rng.LineUC_Units">[20]Line_data_UC!$H:$H</definedName>
    <definedName name="rng.Node_Child">[20]Node_data_C!$D:$D</definedName>
    <definedName name="rng.Node_Property">[20]Node_data_C!$F:$F</definedName>
    <definedName name="rng.Node_Units">[20]Node_data_C!$H:$H</definedName>
    <definedName name="rng.RegionUC_Child">[20]Region_data_UC!$D:$D</definedName>
    <definedName name="rng.RegionUC_Property">[20]Region_data_UC!$F:$F</definedName>
    <definedName name="rng.RegionUC_Units">[20]Region_data_UC!$H:$H</definedName>
    <definedName name="rng_CapitalCost">'[6]IRR Calc'!$B$48</definedName>
    <definedName name="Rng_Cycling_preset">'[16]Source Numbers for Master Lists'!$F$163</definedName>
    <definedName name="rng_detinput">'[12]CBA control'!#REF!</definedName>
    <definedName name="rng_Efficiency">'[6]IRR Calc'!$B$47</definedName>
    <definedName name="rng_elec_offset">[6]CONTROL!$T$16</definedName>
    <definedName name="rng_Elec_Output">'[6]IRR Calc'!$F$8</definedName>
    <definedName name="rng_Fuel_Offset">[6]CONTROL!$S$31</definedName>
    <definedName name="rng_FuelType">[6]CONTROL!$B$15</definedName>
    <definedName name="rng_gas_offset">[6]CONTROL!$S$16</definedName>
    <definedName name="rng_Heat_Output">'[6]IRR Calc'!$F$9</definedName>
    <definedName name="rng_HeatOffset">[6]CONTROL!$V$16</definedName>
    <definedName name="rng_inputfile">'[12]CBA control'!#REF!</definedName>
    <definedName name="rng_MaintenanceCost">'[6]IRR Calc'!$B$49</definedName>
    <definedName name="rng_outdist_mw">'[6]IRR Calc'!$F$6</definedName>
    <definedName name="rng_Outputs_Clear">'[6]Capacity Summary'!$B$4:$J$11,'[6]Capacity Summary'!$C$17:$J$24</definedName>
    <definedName name="rng_Outputs_Clear2">'[6]Heat&amp;Elec Output'!$B$4:$J$11,'[6]Heat&amp;Elec Output'!$C$17:$J$24,'[6]Heat&amp;Elec Output'!$C$47:$J$54,'[6]Heat&amp;Elec Output'!$C$60:$J$67</definedName>
    <definedName name="rng_Outputs_Clear3">'[6]Fuel Use Output'!$B$4:$J$11,'[6]Fuel Use Output'!$C$17:$J$24,'[6]Fuel Use Output'!$C$47:$J$54,'[6]Fuel Use Output'!$C$60:$J$67</definedName>
    <definedName name="rng_Outputs_Clear4">[6]Probabilities!$B$6:$AY$42,[6]Probabilities!$D$49:$AY$85</definedName>
    <definedName name="rng_Outputs_Clear5">'[6]Capacity By Sector'!$B$6:$AY$42,'[6]Capacity By Sector'!$D$49:$AY$85</definedName>
    <definedName name="rng_Outputs_Clear6">'[6]Heat Output By Sector'!$B$6:$AY$42,'[6]Heat Output By Sector'!$D$49:$AY$85</definedName>
    <definedName name="rng_Outputs_Clear7">'[6]Power Output By Sector'!$B$6:$AY$42,'[6]Power Output By Sector'!$D$49:$AY$85</definedName>
    <definedName name="rng_Outputs_Clear8">'[6]Heat Fuel By Sector'!$B$6:$AY$42,'[6]Heat Fuel By Sector'!$D$49:$AY$85</definedName>
    <definedName name="rng_Outputs_Clear9">'[6]Power Fuel By Sector'!$B$6:$AY$42,'[6]Power Fuel By Sector'!$D$49:$AY$85</definedName>
    <definedName name="Rng_Scenario_1">'[16]Scenario DDM data'!#REF!</definedName>
    <definedName name="Rng_Scenario_10">'[16]Scenario DDM data'!#REF!</definedName>
    <definedName name="Rng_Scenario_11">'[16]Scenario DDM data'!#REF!</definedName>
    <definedName name="Rng_Scenario_2">'[16]Scenario DDM data'!#REF!</definedName>
    <definedName name="Rng_Scenario_3">'[16]Scenario DDM data'!#REF!</definedName>
    <definedName name="Rng_Scenario_5">'[16]Scenario DDM data'!#REF!</definedName>
    <definedName name="Rng_Scenario_9">'[16]Scenario DDM data'!#REF!</definedName>
    <definedName name="rng_sector">[6]CONTROL!$P$33</definedName>
    <definedName name="rng_Site_Type">[6]CONTROL!$B$13</definedName>
    <definedName name="rng_subsector">[6]CONTROL!$P$34</definedName>
    <definedName name="rng_year">[6]CONTROL!$B$11</definedName>
    <definedName name="rng_year_offset">[6]CONTROL!$S$25</definedName>
    <definedName name="ROCcosts">#REF!</definedName>
    <definedName name="SA">'[7]Source Numbers for Master Lists'!$A$11:$A$13</definedName>
    <definedName name="sc2dom_CfD11_AllowForDistortion">#REF!</definedName>
    <definedName name="Scenario">#REF!</definedName>
    <definedName name="ScenarioList" localSheetId="9">OFFSET(FIRSTSCENARIO,0,0,COUNTA(OFFSET(FIRSTSCENARIO,0,0,6,1)),1)</definedName>
    <definedName name="ScenarioList" localSheetId="2">OFFSET(FIRSTSCENARIO,0,0,COUNTA(OFFSET(FIRSTSCENARIO,0,0,6,1)),1)</definedName>
    <definedName name="ScenarioList" localSheetId="10">OFFSET(FIRSTSCENARIO,0,0,COUNTA(OFFSET(FIRSTSCENARIO,0,0,6,1)),1)</definedName>
    <definedName name="ScenarioList" localSheetId="0">OFFSET(FIRSTSCENARIO,0,0,COUNTA(OFFSET(FIRSTSCENARIO,0,0,6,1)),1)</definedName>
    <definedName name="ScenarioList" localSheetId="3">OFFSET(FIRSTSCENARIO,0,0,COUNTA(OFFSET(FIRSTSCENARIO,0,0,6,1)),1)</definedName>
    <definedName name="ScenarioList" localSheetId="4">OFFSET(FIRSTSCENARIO,0,0,COUNTA(OFFSET(FIRSTSCENARIO,0,0,6,1)),1)</definedName>
    <definedName name="ScenarioList" localSheetId="5">OFFSET(FIRSTSCENARIO,0,0,COUNTA(OFFSET(FIRSTSCENARIO,0,0,6,1)),1)</definedName>
    <definedName name="ScenarioList" localSheetId="6">OFFSET(FIRSTSCENARIO,0,0,COUNTA(OFFSET(FIRSTSCENARIO,0,0,6,1)),1)</definedName>
    <definedName name="ScenarioList">OFFSET(FIRSTSCENARIO,0,0,COUNTA(OFFSET(FIRSTSCENARIO,0,0,6,1)),1)</definedName>
    <definedName name="scenarioParameters">OFFSET([21]Scenarios!$C$1, 0, 0, 1, COUNTA([21]Scenarios!$A$1:$IV$1)-1)</definedName>
    <definedName name="Season">#REF!</definedName>
    <definedName name="Sector">#REF!</definedName>
    <definedName name="size">[7]Consumption!$AQ$7:$AQ$9</definedName>
    <definedName name="SparkSpreadEfficiency">'[2]Spark and Dark Spreads'!$C$6</definedName>
    <definedName name="Status_Overall">[18]Lookups!$D$7:$D$18</definedName>
    <definedName name="StrategicReserve_Capacity">'[2]Strategic Reserve'!$C$9</definedName>
    <definedName name="StrategicReserve_Price">'[2]Strategic Reserve'!$D$9</definedName>
    <definedName name="StrategicReserve_Year">'[2]Strategic Reserve'!$B$9</definedName>
    <definedName name="SummaryAssumptions_EfWRes">[8]Lists!$O$5</definedName>
    <definedName name="Supplier_Margin">'[7]Source Numbers for Master Lists'!$E$26:$E$32</definedName>
    <definedName name="Supplier_Margin_Industrial">'[7]Source Numbers for Master Lists'!$E$35:$E$38</definedName>
    <definedName name="SupplyBarrierCost_T">'[13]Supply Barriers'!$B$9:$T$9</definedName>
    <definedName name="SupplyBarrierCost_TL">'[13]Supply Barriers'!$A$9</definedName>
    <definedName name="T_D_M">'[7]Source Numbers for Master Lists'!$E$41:$E$43</definedName>
    <definedName name="Targeting">'[7]Source Numbers for Master Lists'!$E$22:$E$23</definedName>
    <definedName name="Team">[18]Lookups!$B$7:$B$18</definedName>
    <definedName name="TechAssumptions_AuxPowerDeductions">'[2]Technology Assumptions'!$L$5</definedName>
    <definedName name="TechAssumptions_CarbonCaptured">'[2]Technology Assumptions'!$M$5</definedName>
    <definedName name="TechAssumptions_CO2transport">'[2]Technology Assumptions'!$R$5</definedName>
    <definedName name="TechAssumptions_EligibleForReservePayments">'[2]Technology Assumptions'!$N$5</definedName>
    <definedName name="TechAssumptions_Fuel1">'[2]Technology Assumptions'!$F$5</definedName>
    <definedName name="TechAssumptions_Fuel2">'[2]Technology Assumptions'!$G$5</definedName>
    <definedName name="TechAssumptions_GrossEfficiency">'[2]Technology Assumptions'!$J$5</definedName>
    <definedName name="TechAssumptions_GrossToNetEfficiency">'[2]Technology Assumptions'!$K$5</definedName>
    <definedName name="TechAssumptions_MaintenanceCost">'[2]Technology Assumptions'!$I$5</definedName>
    <definedName name="TechAssumptions_NonFuelCosts">'[2]Technology Assumptions'!$P$5</definedName>
    <definedName name="TechAssumptions_Opex">'[2]Technology Assumptions'!$Q$5</definedName>
    <definedName name="TechAssumptions_ProportionFuel1">'[2]Technology Assumptions'!$H$5</definedName>
    <definedName name="TechAssumptions_Tech">'[2]Technology Assumptions'!$B$5</definedName>
    <definedName name="Tmpl_AssumptionsType">[16]!Tmpl_Lookup_AssumptionsType[Type of Assumptions]</definedName>
    <definedName name="Tmpl_ImpactRatings">[16]!Tmpl_Lookup_ImpactRatings[Impact ratings]</definedName>
    <definedName name="Tmpl_NR_DECCSharesReference">[16]Summary!$C$12</definedName>
    <definedName name="Tmpl_NR_ModelName">[16]Summary!$C$7</definedName>
    <definedName name="Tmpl_NR_SecurityClassification">[16]Summary!$C$19</definedName>
    <definedName name="Tmpl_NR_VersionNumber">[16]Summary!$C$20</definedName>
    <definedName name="Tmpl_ProtectionMarks">[16]!Tmpl_Lookup_ProtectionMarks[Protection mark list]</definedName>
    <definedName name="Tmpl_RAGRatings">[16]!Tmpl_Lookup_RAGRatings[RAG ratings]</definedName>
    <definedName name="Tmpl_RiskActions">[16]!Tmpl_Lookup_RiskActions[Risk management actions]</definedName>
    <definedName name="Tmpl_SheetState">[16]!Tmpl_Lookup_SheetState[Sheet state]</definedName>
    <definedName name="Tmpl_SheetType">[16]!Tmpl_Lookup_SheetType[Sheet type]</definedName>
    <definedName name="UEM_ModelStartDate_String">'[4]UEM inputs'!$C$2</definedName>
    <definedName name="Unit_Btu">[16]Units!$E$45</definedName>
    <definedName name="Unit_Calorie">[16]Units!$E$46</definedName>
    <definedName name="Unit_Day">[16]Units!$E$31</definedName>
    <definedName name="Unit_Financial_Year_0.25">[16]Units!$E$35</definedName>
    <definedName name="Unit_Financial_Year_0.75">[16]Units!$E$34</definedName>
    <definedName name="Unit_Giga">[16]Units!$E$20</definedName>
    <definedName name="Unit_Hour">[16]Units!$E$30</definedName>
    <definedName name="Unit_Joule">[16]Units!$E$40</definedName>
    <definedName name="Unit_Kilo">[16]Units!$E$18</definedName>
    <definedName name="Unit_Kilogram">[16]Units!$E$73</definedName>
    <definedName name="Unit_Mega">[16]Units!$E$19</definedName>
    <definedName name="Unit_Meter">[16]Units!$E$58</definedName>
    <definedName name="Unit_Million_Pounds">[16]Units!$E$82</definedName>
    <definedName name="Unit_Minute">[16]Units!$E$29</definedName>
    <definedName name="Unit_Months_In_Year">[16]Units!$E$32</definedName>
    <definedName name="Unit_Pence">[16]Units!$E$79</definedName>
    <definedName name="Unit_Pounds">[16]Units!$E$80</definedName>
    <definedName name="Unit_Second">[16]Units!$E$28</definedName>
    <definedName name="Unit_Tera">[16]Units!$E$21</definedName>
    <definedName name="Unit_Therm">[16]Units!$E$44</definedName>
    <definedName name="Unit_Therms_to_MWh">[16]Units!$J$50</definedName>
    <definedName name="Unit_Toe">[16]Units!$E$43</definedName>
    <definedName name="Unit_W.h">[16]Units!$E$41</definedName>
    <definedName name="Unit_Watt">[16]Units!$E$52</definedName>
    <definedName name="Unit_Yard">[16]Units!$E$59</definedName>
    <definedName name="Unit_Year">[16]Units!$E$33</definedName>
    <definedName name="Units.Energy.Name">[16]!Units.Time[Name]</definedName>
    <definedName name="Units.Energy.Unit">[16]!Units.Energy[Reference]</definedName>
    <definedName name="Units.Power.Name">[16]!Units.Energy[Name]</definedName>
    <definedName name="Units.PowersOfTen.Name">[16]!Units.PowersOfTen[Name]</definedName>
    <definedName name="Units.SI.prefix">[16]!Units.PowersOfTen[Reference]</definedName>
    <definedName name="UpdateYear">[22]Introduction!$E$6</definedName>
    <definedName name="Var_WS_Elec">'[7]Source Numbers for Master Lists'!$A$27:$A$28</definedName>
    <definedName name="Variable_Fixed">'[7]Source Numbers for Master Lists'!$E$77:$E$78</definedName>
    <definedName name="VIU_ContractedPrice">'[17]VIU Assumptions'!$C$9</definedName>
    <definedName name="VIU_ContractedProportion">'[17]VIU Assumptions'!$C$8</definedName>
    <definedName name="VIU_CostDebt">'[17]VIU Assumptions'!$C$5</definedName>
    <definedName name="VIU_CostEquity">'[17]VIU Assumptions'!$C$6</definedName>
    <definedName name="VIU_Gearing">'[17]VIU Assumptions'!$C$7</definedName>
    <definedName name="VIU_HurdleRatePremium_NoPolicy">'[17]VIU Assumptions'!$C$13</definedName>
    <definedName name="VIU_HurdleRatePremium_Tech">'[17]VIU Assumptions'!$B$13</definedName>
    <definedName name="VIU_InvestmentLimit_Amount">'[2]VIU limit'!$C$5</definedName>
    <definedName name="Water_Capacity">'[2]Hydro and Pumped Storage'!$F$5</definedName>
    <definedName name="Water_DecommissionDate">'[2]Hydro and Pumped Storage'!$E$5</definedName>
    <definedName name="Water_Efficiency">'[2]Hydro and Pumped Storage'!$G$5</definedName>
    <definedName name="Water_GeneratingHoursPerDay">'[2]Hydro and Pumped Storage'!$I$5</definedName>
    <definedName name="Water_Included">'[2]Hydro and Pumped Storage'!$C$5</definedName>
    <definedName name="Water_PumpToGenerateRatio">'[2]Hydro and Pumped Storage'!$H$5</definedName>
    <definedName name="Water_StartDate">'[2]Hydro and Pumped Storage'!$D$5</definedName>
    <definedName name="WBLIM">10000</definedName>
    <definedName name="WBREPOPEN">"ErrorOnly"</definedName>
    <definedName name="WBSTIMLIM">120</definedName>
    <definedName name="Wholesale">'[7]Source Numbers for Master Lists'!$E$46:$E$48</definedName>
    <definedName name="WholesaleMarkUp_Capacity_Index">'[2]Pricing Mark-up'!$B$9</definedName>
    <definedName name="WholesaleMarkUp_Capacity_Percentage">'[2]Pricing Mark-up'!$C$9</definedName>
    <definedName name="Wind_Offshore">[2]Wind!$C$7</definedName>
    <definedName name="Wind_Onshore">[2]Wind!$C$6</definedName>
    <definedName name="WTT_CFs">[23]Calc3_WTT_Fuels!$B$60:$M$92</definedName>
    <definedName name="WTT_Fuels_names">[23]Calc3_WTT_Fuels!$B$60:$B$92</definedName>
    <definedName name="WTT_labels">[23]Calc3_WTT_Fuels!$B$60:$M$60</definedName>
    <definedName name="Year">[8]Control!$C$4</definedName>
    <definedName name="YearAheadCfDenabled">#REF!</definedName>
    <definedName name="YearOptions">#REF!</definedName>
    <definedName name="Yes_No">'[7]Policy Master &amp; Summary Impacts'!$D$1:$D$2</definedName>
    <definedName name="YesNo">[18]Lookups!$C$7:$C$18</definedName>
    <definedName name="yn">'[24]CBA control'!#REF!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50" i="22" l="1"/>
  <c r="D50" i="22"/>
  <c r="E50" i="22"/>
  <c r="F50" i="22"/>
  <c r="G50" i="22"/>
  <c r="H50" i="22"/>
  <c r="I50" i="22"/>
  <c r="J50" i="22"/>
  <c r="K50" i="22"/>
  <c r="L50" i="22"/>
  <c r="M50" i="22"/>
  <c r="N50" i="22"/>
  <c r="O50" i="22"/>
  <c r="P50" i="22"/>
  <c r="Q50" i="22"/>
  <c r="R50" i="22"/>
  <c r="S50" i="22"/>
  <c r="T50" i="22"/>
  <c r="U50" i="22"/>
  <c r="V50" i="22"/>
  <c r="W50" i="22"/>
  <c r="X50" i="22"/>
  <c r="Y50" i="22"/>
  <c r="Z50" i="22"/>
  <c r="AA50" i="22"/>
  <c r="B50" i="22"/>
  <c r="C50" i="20"/>
  <c r="D50" i="20"/>
  <c r="E50" i="20"/>
  <c r="F50" i="20"/>
  <c r="G50" i="20"/>
  <c r="H50" i="20"/>
  <c r="I50" i="20"/>
  <c r="J50" i="20"/>
  <c r="K50" i="20"/>
  <c r="L50" i="20"/>
  <c r="M50" i="20"/>
  <c r="N50" i="20"/>
  <c r="O50" i="20"/>
  <c r="P50" i="20"/>
  <c r="Q50" i="20"/>
  <c r="R50" i="20"/>
  <c r="S50" i="20"/>
  <c r="T50" i="20"/>
  <c r="U50" i="20"/>
  <c r="V50" i="20"/>
  <c r="W50" i="20"/>
  <c r="X50" i="20"/>
  <c r="Y50" i="20"/>
  <c r="Z50" i="20"/>
  <c r="AA50" i="20"/>
  <c r="B50" i="20"/>
  <c r="C50" i="17"/>
  <c r="D50" i="17"/>
  <c r="E50" i="17"/>
  <c r="F50" i="17"/>
  <c r="G50" i="17"/>
  <c r="H50" i="17"/>
  <c r="I50" i="17"/>
  <c r="J50" i="17"/>
  <c r="K50" i="17"/>
  <c r="L50" i="17"/>
  <c r="M50" i="17"/>
  <c r="N50" i="17"/>
  <c r="O50" i="17"/>
  <c r="P50" i="17"/>
  <c r="Q50" i="17"/>
  <c r="R50" i="17"/>
  <c r="S50" i="17"/>
  <c r="T50" i="17"/>
  <c r="U50" i="17"/>
  <c r="V50" i="17"/>
  <c r="W50" i="17"/>
  <c r="X50" i="17"/>
  <c r="Y50" i="17"/>
  <c r="Z50" i="17"/>
  <c r="AA50" i="17"/>
  <c r="B50" i="17"/>
  <c r="C58" i="21"/>
  <c r="D58" i="21"/>
  <c r="E58" i="21"/>
  <c r="F58" i="21"/>
  <c r="G58" i="21"/>
  <c r="H58" i="21"/>
  <c r="I58" i="21"/>
  <c r="J58" i="21"/>
  <c r="K58" i="21"/>
  <c r="L58" i="21"/>
  <c r="M58" i="21"/>
  <c r="N58" i="21"/>
  <c r="O58" i="21"/>
  <c r="P58" i="21"/>
  <c r="Q58" i="21"/>
  <c r="R58" i="21"/>
  <c r="S58" i="21"/>
  <c r="T58" i="21"/>
  <c r="U58" i="21"/>
  <c r="V58" i="21"/>
  <c r="W58" i="21"/>
  <c r="X58" i="21"/>
  <c r="Y58" i="21"/>
  <c r="Z58" i="21"/>
  <c r="AA58" i="21"/>
  <c r="B58" i="21"/>
  <c r="AB23" i="22"/>
  <c r="AB22" i="22"/>
  <c r="AB8" i="22"/>
  <c r="AB9" i="22"/>
  <c r="D22" i="22"/>
  <c r="E22" i="22"/>
  <c r="F22" i="22"/>
  <c r="G22" i="22"/>
  <c r="H22" i="22"/>
  <c r="I22" i="22"/>
  <c r="J22" i="22"/>
  <c r="K22" i="22"/>
  <c r="K25" i="22" s="1"/>
  <c r="L22" i="22"/>
  <c r="M22" i="22"/>
  <c r="N22" i="22"/>
  <c r="O22" i="22"/>
  <c r="P22" i="22"/>
  <c r="Q22" i="22"/>
  <c r="R22" i="22"/>
  <c r="S22" i="22"/>
  <c r="S25" i="22" s="1"/>
  <c r="T22" i="22"/>
  <c r="U22" i="22"/>
  <c r="V22" i="22"/>
  <c r="W22" i="22"/>
  <c r="X22" i="22"/>
  <c r="Y22" i="22"/>
  <c r="Z22" i="22"/>
  <c r="AA22" i="22"/>
  <c r="AA25" i="22" s="1"/>
  <c r="C22" i="22"/>
  <c r="D21" i="22"/>
  <c r="E21" i="22"/>
  <c r="F21" i="22"/>
  <c r="G21" i="22"/>
  <c r="AB21" i="22" s="1"/>
  <c r="H21" i="22"/>
  <c r="I21" i="22"/>
  <c r="I25" i="22" s="1"/>
  <c r="J21" i="22"/>
  <c r="J25" i="22" s="1"/>
  <c r="K21" i="22"/>
  <c r="L21" i="22"/>
  <c r="M21" i="22"/>
  <c r="N21" i="22"/>
  <c r="O21" i="22"/>
  <c r="P21" i="22"/>
  <c r="Q21" i="22"/>
  <c r="Q25" i="22" s="1"/>
  <c r="R21" i="22"/>
  <c r="R25" i="22" s="1"/>
  <c r="S21" i="22"/>
  <c r="T21" i="22"/>
  <c r="U21" i="22"/>
  <c r="V21" i="22"/>
  <c r="W21" i="22"/>
  <c r="X21" i="22"/>
  <c r="Y21" i="22"/>
  <c r="Y25" i="22" s="1"/>
  <c r="Z21" i="22"/>
  <c r="Z25" i="22" s="1"/>
  <c r="AA21" i="22"/>
  <c r="C21" i="22"/>
  <c r="B7" i="22"/>
  <c r="B8" i="22"/>
  <c r="B9" i="22"/>
  <c r="B10" i="22"/>
  <c r="B11" i="22"/>
  <c r="AB11" i="22" s="1"/>
  <c r="B12" i="22"/>
  <c r="B13" i="22"/>
  <c r="AB13" i="22" s="1"/>
  <c r="B14" i="22"/>
  <c r="B15" i="22"/>
  <c r="B6" i="22"/>
  <c r="AB10" i="22"/>
  <c r="D22" i="20"/>
  <c r="E22" i="20"/>
  <c r="F22" i="20"/>
  <c r="G22" i="20"/>
  <c r="H22" i="20"/>
  <c r="I22" i="20"/>
  <c r="J22" i="20"/>
  <c r="K22" i="20"/>
  <c r="L22" i="20"/>
  <c r="M22" i="20"/>
  <c r="N22" i="20"/>
  <c r="O22" i="20"/>
  <c r="P22" i="20"/>
  <c r="Q22" i="20"/>
  <c r="R22" i="20"/>
  <c r="S22" i="20"/>
  <c r="T22" i="20"/>
  <c r="U22" i="20"/>
  <c r="V22" i="20"/>
  <c r="W22" i="20"/>
  <c r="X22" i="20"/>
  <c r="Y22" i="20"/>
  <c r="Z22" i="20"/>
  <c r="AA22" i="20"/>
  <c r="C22" i="20"/>
  <c r="D21" i="20"/>
  <c r="E21" i="20"/>
  <c r="F21" i="20"/>
  <c r="G21" i="20"/>
  <c r="H21" i="20"/>
  <c r="H25" i="20" s="1"/>
  <c r="I21" i="20"/>
  <c r="I25" i="20" s="1"/>
  <c r="J21" i="20"/>
  <c r="K21" i="20"/>
  <c r="L21" i="20"/>
  <c r="M21" i="20"/>
  <c r="N21" i="20"/>
  <c r="O21" i="20"/>
  <c r="P21" i="20"/>
  <c r="P25" i="20" s="1"/>
  <c r="Q21" i="20"/>
  <c r="Q25" i="20" s="1"/>
  <c r="R21" i="20"/>
  <c r="S21" i="20"/>
  <c r="T21" i="20"/>
  <c r="U21" i="20"/>
  <c r="V21" i="20"/>
  <c r="W21" i="20"/>
  <c r="W25" i="20" s="1"/>
  <c r="X21" i="20"/>
  <c r="X25" i="20" s="1"/>
  <c r="Y21" i="20"/>
  <c r="Z21" i="20"/>
  <c r="AA21" i="20"/>
  <c r="C21" i="20"/>
  <c r="B7" i="20"/>
  <c r="B8" i="20"/>
  <c r="B9" i="20"/>
  <c r="B10" i="20"/>
  <c r="AB10" i="20" s="1"/>
  <c r="B11" i="20"/>
  <c r="AB11" i="20" s="1"/>
  <c r="B12" i="20"/>
  <c r="AB12" i="20" s="1"/>
  <c r="B13" i="20"/>
  <c r="B14" i="20"/>
  <c r="B15" i="20"/>
  <c r="B6" i="20"/>
  <c r="B15" i="17"/>
  <c r="B7" i="18"/>
  <c r="B49" i="22"/>
  <c r="B48" i="22"/>
  <c r="B33" i="22"/>
  <c r="D32" i="22"/>
  <c r="E32" i="22" s="1"/>
  <c r="C31" i="22"/>
  <c r="C33" i="22" s="1"/>
  <c r="W25" i="22"/>
  <c r="V25" i="22"/>
  <c r="U25" i="22"/>
  <c r="T25" i="22"/>
  <c r="O25" i="22"/>
  <c r="N25" i="22"/>
  <c r="M25" i="22"/>
  <c r="L25" i="22"/>
  <c r="G25" i="22"/>
  <c r="F25" i="22"/>
  <c r="E25" i="22"/>
  <c r="D25" i="22"/>
  <c r="C25" i="22"/>
  <c r="B25" i="22"/>
  <c r="AB24" i="22"/>
  <c r="T17" i="22"/>
  <c r="AA16" i="22"/>
  <c r="AA17" i="22" s="1"/>
  <c r="Z16" i="22"/>
  <c r="Z17" i="22" s="1"/>
  <c r="Z18" i="22" s="1"/>
  <c r="Y16" i="22"/>
  <c r="Y17" i="22" s="1"/>
  <c r="X16" i="22"/>
  <c r="W16" i="22"/>
  <c r="V16" i="22"/>
  <c r="U16" i="22"/>
  <c r="U17" i="22" s="1"/>
  <c r="U18" i="22" s="1"/>
  <c r="T16" i="22"/>
  <c r="S16" i="22"/>
  <c r="S17" i="22" s="1"/>
  <c r="R16" i="22"/>
  <c r="R17" i="22" s="1"/>
  <c r="R18" i="22" s="1"/>
  <c r="Q16" i="22"/>
  <c r="Q17" i="22" s="1"/>
  <c r="P16" i="22"/>
  <c r="O16" i="22"/>
  <c r="N16" i="22"/>
  <c r="M16" i="22"/>
  <c r="M17" i="22" s="1"/>
  <c r="M18" i="22" s="1"/>
  <c r="L16" i="22"/>
  <c r="L17" i="22" s="1"/>
  <c r="K16" i="22"/>
  <c r="J16" i="22"/>
  <c r="J17" i="22" s="1"/>
  <c r="J18" i="22" s="1"/>
  <c r="I16" i="22"/>
  <c r="I17" i="22" s="1"/>
  <c r="H16" i="22"/>
  <c r="G16" i="22"/>
  <c r="F16" i="22"/>
  <c r="E16" i="22"/>
  <c r="E17" i="22" s="1"/>
  <c r="E18" i="22" s="1"/>
  <c r="D16" i="22"/>
  <c r="C16" i="22"/>
  <c r="AB15" i="22"/>
  <c r="AB14" i="22"/>
  <c r="AB12" i="22"/>
  <c r="AB7" i="22"/>
  <c r="AB6" i="22"/>
  <c r="B4" i="22"/>
  <c r="C3" i="22"/>
  <c r="D3" i="22" s="1"/>
  <c r="B57" i="21"/>
  <c r="B56" i="21"/>
  <c r="B41" i="21"/>
  <c r="D40" i="21"/>
  <c r="E40" i="21" s="1"/>
  <c r="C39" i="21"/>
  <c r="C41" i="21" s="1"/>
  <c r="F35" i="21"/>
  <c r="AA33" i="21"/>
  <c r="Z33" i="21"/>
  <c r="Y33" i="21"/>
  <c r="X33" i="21"/>
  <c r="W33" i="21"/>
  <c r="V33" i="21"/>
  <c r="U33" i="21"/>
  <c r="T33" i="21"/>
  <c r="S33" i="21"/>
  <c r="R33" i="21"/>
  <c r="Q33" i="21"/>
  <c r="P33" i="21"/>
  <c r="O33" i="21"/>
  <c r="N33" i="21"/>
  <c r="M33" i="21"/>
  <c r="L33" i="21"/>
  <c r="K33" i="21"/>
  <c r="J33" i="21"/>
  <c r="I33" i="21"/>
  <c r="H33" i="21"/>
  <c r="G33" i="21"/>
  <c r="F33" i="21"/>
  <c r="E33" i="21"/>
  <c r="D33" i="21"/>
  <c r="C33" i="21"/>
  <c r="B33" i="21"/>
  <c r="AB32" i="21"/>
  <c r="AB31" i="21"/>
  <c r="AB21" i="21"/>
  <c r="Z18" i="21"/>
  <c r="Z35" i="21" s="1"/>
  <c r="W18" i="21"/>
  <c r="W35" i="21" s="1"/>
  <c r="O18" i="21"/>
  <c r="O35" i="21" s="1"/>
  <c r="J18" i="21"/>
  <c r="J35" i="21" s="1"/>
  <c r="G18" i="21"/>
  <c r="G35" i="21" s="1"/>
  <c r="Z17" i="21"/>
  <c r="W17" i="21"/>
  <c r="V17" i="21"/>
  <c r="U17" i="21"/>
  <c r="U18" i="21" s="1"/>
  <c r="U35" i="21" s="1"/>
  <c r="R17" i="21"/>
  <c r="R18" i="21" s="1"/>
  <c r="R35" i="21" s="1"/>
  <c r="O17" i="21"/>
  <c r="N17" i="21"/>
  <c r="M17" i="21"/>
  <c r="M18" i="21" s="1"/>
  <c r="M35" i="21" s="1"/>
  <c r="J17" i="21"/>
  <c r="G17" i="21"/>
  <c r="F17" i="21"/>
  <c r="AA16" i="21"/>
  <c r="AA17" i="21" s="1"/>
  <c r="Z16" i="21"/>
  <c r="Y16" i="21"/>
  <c r="X16" i="21"/>
  <c r="W16" i="21"/>
  <c r="V16" i="21"/>
  <c r="U16" i="21"/>
  <c r="T16" i="21"/>
  <c r="T17" i="21" s="1"/>
  <c r="T18" i="21" s="1"/>
  <c r="T35" i="21" s="1"/>
  <c r="S16" i="21"/>
  <c r="S17" i="21" s="1"/>
  <c r="R16" i="21"/>
  <c r="Q16" i="21"/>
  <c r="P16" i="21"/>
  <c r="P17" i="21" s="1"/>
  <c r="O16" i="21"/>
  <c r="N16" i="21"/>
  <c r="M16" i="21"/>
  <c r="L16" i="21"/>
  <c r="L17" i="21" s="1"/>
  <c r="L18" i="21" s="1"/>
  <c r="L35" i="21" s="1"/>
  <c r="K16" i="21"/>
  <c r="K17" i="21" s="1"/>
  <c r="J16" i="21"/>
  <c r="I16" i="21"/>
  <c r="H16" i="21"/>
  <c r="G16" i="21"/>
  <c r="F16" i="21"/>
  <c r="F18" i="21" s="1"/>
  <c r="E16" i="21"/>
  <c r="E17" i="21" s="1"/>
  <c r="E18" i="21" s="1"/>
  <c r="E35" i="21" s="1"/>
  <c r="D16" i="21"/>
  <c r="D17" i="21" s="1"/>
  <c r="D18" i="21" s="1"/>
  <c r="D35" i="21" s="1"/>
  <c r="C16" i="21"/>
  <c r="C17" i="21" s="1"/>
  <c r="B16" i="21"/>
  <c r="AB15" i="21"/>
  <c r="AB14" i="21"/>
  <c r="AB13" i="21"/>
  <c r="AB12" i="21"/>
  <c r="AB11" i="21"/>
  <c r="AB10" i="21"/>
  <c r="AB7" i="21"/>
  <c r="AB6" i="21"/>
  <c r="B4" i="21"/>
  <c r="C4" i="21" s="1"/>
  <c r="D3" i="21"/>
  <c r="E3" i="21" s="1"/>
  <c r="C3" i="21"/>
  <c r="B49" i="20"/>
  <c r="B48" i="20"/>
  <c r="B33" i="20"/>
  <c r="D32" i="20"/>
  <c r="E32" i="20" s="1"/>
  <c r="C31" i="20"/>
  <c r="C33" i="20" s="1"/>
  <c r="AA25" i="20"/>
  <c r="V25" i="20"/>
  <c r="U25" i="20"/>
  <c r="T25" i="20"/>
  <c r="S25" i="20"/>
  <c r="O25" i="20"/>
  <c r="N25" i="20"/>
  <c r="M25" i="20"/>
  <c r="L25" i="20"/>
  <c r="K25" i="20"/>
  <c r="G25" i="20"/>
  <c r="F25" i="20"/>
  <c r="E25" i="20"/>
  <c r="D25" i="20"/>
  <c r="C25" i="20"/>
  <c r="B25" i="20"/>
  <c r="AB24" i="20"/>
  <c r="L17" i="20"/>
  <c r="AA16" i="20"/>
  <c r="AA17" i="20" s="1"/>
  <c r="Z16" i="20"/>
  <c r="Z17" i="20" s="1"/>
  <c r="Y16" i="20"/>
  <c r="Y17" i="20" s="1"/>
  <c r="X16" i="20"/>
  <c r="W16" i="20"/>
  <c r="V16" i="20"/>
  <c r="U16" i="20"/>
  <c r="U17" i="20" s="1"/>
  <c r="U18" i="20" s="1"/>
  <c r="T16" i="20"/>
  <c r="T17" i="20" s="1"/>
  <c r="S16" i="20"/>
  <c r="S17" i="20" s="1"/>
  <c r="R16" i="20"/>
  <c r="R17" i="20" s="1"/>
  <c r="R18" i="20" s="1"/>
  <c r="Q16" i="20"/>
  <c r="Q17" i="20" s="1"/>
  <c r="Q18" i="20" s="1"/>
  <c r="P16" i="20"/>
  <c r="O16" i="20"/>
  <c r="N16" i="20"/>
  <c r="M16" i="20"/>
  <c r="M17" i="20" s="1"/>
  <c r="M18" i="20" s="1"/>
  <c r="L16" i="20"/>
  <c r="K16" i="20"/>
  <c r="K17" i="20" s="1"/>
  <c r="J16" i="20"/>
  <c r="J17" i="20" s="1"/>
  <c r="J18" i="20" s="1"/>
  <c r="I16" i="20"/>
  <c r="I17" i="20" s="1"/>
  <c r="I18" i="20" s="1"/>
  <c r="H16" i="20"/>
  <c r="G16" i="20"/>
  <c r="F16" i="20"/>
  <c r="E16" i="20"/>
  <c r="E17" i="20" s="1"/>
  <c r="E18" i="20" s="1"/>
  <c r="D16" i="20"/>
  <c r="C16" i="20"/>
  <c r="C17" i="20" s="1"/>
  <c r="AB14" i="20"/>
  <c r="AB13" i="20"/>
  <c r="AB7" i="20"/>
  <c r="AB6" i="20"/>
  <c r="B4" i="20"/>
  <c r="C3" i="20"/>
  <c r="D3" i="20" s="1"/>
  <c r="D25" i="9"/>
  <c r="E25" i="9"/>
  <c r="F25" i="9"/>
  <c r="G25" i="9"/>
  <c r="H25" i="9"/>
  <c r="I25" i="9"/>
  <c r="J25" i="9"/>
  <c r="K25" i="9"/>
  <c r="L25" i="9"/>
  <c r="M25" i="9"/>
  <c r="N25" i="9"/>
  <c r="O25" i="9"/>
  <c r="P25" i="9"/>
  <c r="Q25" i="9"/>
  <c r="R25" i="9"/>
  <c r="S25" i="9"/>
  <c r="T25" i="9"/>
  <c r="U25" i="9"/>
  <c r="V25" i="9"/>
  <c r="W25" i="9"/>
  <c r="X25" i="9"/>
  <c r="Y25" i="9"/>
  <c r="Z25" i="9"/>
  <c r="AA25" i="9"/>
  <c r="AB25" i="9"/>
  <c r="AC25" i="9"/>
  <c r="AD25" i="9"/>
  <c r="AE25" i="9"/>
  <c r="AF25" i="9"/>
  <c r="AG25" i="9"/>
  <c r="AH25" i="9"/>
  <c r="AI25" i="9"/>
  <c r="AJ25" i="9"/>
  <c r="AK25" i="9"/>
  <c r="AL25" i="9"/>
  <c r="AM25" i="9"/>
  <c r="AN25" i="9"/>
  <c r="AO25" i="9"/>
  <c r="AP25" i="9"/>
  <c r="AQ25" i="9"/>
  <c r="AR25" i="9"/>
  <c r="AS25" i="9"/>
  <c r="AT25" i="9"/>
  <c r="AU25" i="9"/>
  <c r="AV25" i="9"/>
  <c r="AW25" i="9"/>
  <c r="AX25" i="9"/>
  <c r="AY25" i="9"/>
  <c r="AZ25" i="9"/>
  <c r="BA25" i="9"/>
  <c r="BB25" i="9"/>
  <c r="BC25" i="9"/>
  <c r="BD25" i="9"/>
  <c r="BE25" i="9"/>
  <c r="BF25" i="9"/>
  <c r="BG25" i="9"/>
  <c r="BH25" i="9"/>
  <c r="BI25" i="9"/>
  <c r="BJ25" i="9"/>
  <c r="BK25" i="9"/>
  <c r="BL25" i="9"/>
  <c r="BM25" i="9"/>
  <c r="BN25" i="9"/>
  <c r="BO25" i="9"/>
  <c r="BP25" i="9"/>
  <c r="BQ25" i="9"/>
  <c r="BR25" i="9"/>
  <c r="BS25" i="9"/>
  <c r="BT25" i="9"/>
  <c r="BU25" i="9"/>
  <c r="BV25" i="9"/>
  <c r="BW25" i="9"/>
  <c r="BX25" i="9"/>
  <c r="BY25" i="9"/>
  <c r="BZ25" i="9"/>
  <c r="CA25" i="9"/>
  <c r="CB25" i="9"/>
  <c r="AA25" i="17"/>
  <c r="C31" i="17"/>
  <c r="D31" i="17" s="1"/>
  <c r="E31" i="17" s="1"/>
  <c r="F31" i="17" s="1"/>
  <c r="G31" i="17" s="1"/>
  <c r="H31" i="17" s="1"/>
  <c r="I31" i="17" s="1"/>
  <c r="J31" i="17" s="1"/>
  <c r="K31" i="17" s="1"/>
  <c r="L31" i="17" s="1"/>
  <c r="M31" i="17" s="1"/>
  <c r="N31" i="17" s="1"/>
  <c r="O31" i="17" s="1"/>
  <c r="P31" i="17" s="1"/>
  <c r="Q31" i="17" s="1"/>
  <c r="R31" i="17" s="1"/>
  <c r="S31" i="17" s="1"/>
  <c r="T31" i="17" s="1"/>
  <c r="U31" i="17" s="1"/>
  <c r="V31" i="17" s="1"/>
  <c r="W31" i="17" s="1"/>
  <c r="X31" i="17" s="1"/>
  <c r="Y31" i="17" s="1"/>
  <c r="Z31" i="17" s="1"/>
  <c r="AA31" i="17" s="1"/>
  <c r="AA16" i="17"/>
  <c r="AA17" i="17" s="1"/>
  <c r="AB21" i="17"/>
  <c r="X25" i="22" l="1"/>
  <c r="P25" i="22"/>
  <c r="H25" i="22"/>
  <c r="Z27" i="22"/>
  <c r="U27" i="22"/>
  <c r="R27" i="22"/>
  <c r="M27" i="22"/>
  <c r="J27" i="22"/>
  <c r="E27" i="22"/>
  <c r="L18" i="22"/>
  <c r="L27" i="22" s="1"/>
  <c r="T18" i="22"/>
  <c r="T27" i="22" s="1"/>
  <c r="D17" i="22"/>
  <c r="D18" i="22" s="1"/>
  <c r="D27" i="22" s="1"/>
  <c r="B16" i="22"/>
  <c r="B17" i="22" s="1"/>
  <c r="L18" i="20"/>
  <c r="D17" i="20"/>
  <c r="D18" i="20" s="1"/>
  <c r="D27" i="20" s="1"/>
  <c r="M27" i="20"/>
  <c r="E27" i="20"/>
  <c r="I27" i="20"/>
  <c r="Q27" i="20"/>
  <c r="Y25" i="20"/>
  <c r="Y18" i="20"/>
  <c r="Z18" i="20"/>
  <c r="Z27" i="20" s="1"/>
  <c r="Z25" i="20"/>
  <c r="R25" i="20"/>
  <c r="R27" i="20" s="1"/>
  <c r="J25" i="20"/>
  <c r="AB25" i="20" s="1"/>
  <c r="Y27" i="20"/>
  <c r="L27" i="20"/>
  <c r="U27" i="20"/>
  <c r="AB21" i="20"/>
  <c r="J27" i="20"/>
  <c r="AB15" i="20"/>
  <c r="B16" i="20"/>
  <c r="B17" i="20" s="1"/>
  <c r="B18" i="20" s="1"/>
  <c r="D39" i="21"/>
  <c r="D31" i="22"/>
  <c r="D33" i="22" s="1"/>
  <c r="D31" i="20"/>
  <c r="D33" i="20" s="1"/>
  <c r="D49" i="22"/>
  <c r="D48" i="22"/>
  <c r="E3" i="22"/>
  <c r="C17" i="22"/>
  <c r="C4" i="22"/>
  <c r="B35" i="22"/>
  <c r="B37" i="22" s="1"/>
  <c r="B26" i="22"/>
  <c r="C26" i="22" s="1"/>
  <c r="D26" i="22" s="1"/>
  <c r="E26" i="22" s="1"/>
  <c r="F26" i="22" s="1"/>
  <c r="G26" i="22" s="1"/>
  <c r="AB25" i="22"/>
  <c r="C49" i="22"/>
  <c r="C48" i="22"/>
  <c r="K17" i="22"/>
  <c r="K18" i="22" s="1"/>
  <c r="K27" i="22" s="1"/>
  <c r="F32" i="22"/>
  <c r="H17" i="22"/>
  <c r="H18" i="22" s="1"/>
  <c r="H27" i="22" s="1"/>
  <c r="P17" i="22"/>
  <c r="P18" i="22" s="1"/>
  <c r="P27" i="22" s="1"/>
  <c r="X17" i="22"/>
  <c r="X18" i="22" s="1"/>
  <c r="X27" i="22" s="1"/>
  <c r="I18" i="22"/>
  <c r="I27" i="22" s="1"/>
  <c r="Q18" i="22"/>
  <c r="Q27" i="22" s="1"/>
  <c r="Y18" i="22"/>
  <c r="Y27" i="22" s="1"/>
  <c r="F17" i="22"/>
  <c r="F18" i="22" s="1"/>
  <c r="F27" i="22" s="1"/>
  <c r="N17" i="22"/>
  <c r="N18" i="22" s="1"/>
  <c r="N27" i="22" s="1"/>
  <c r="V17" i="22"/>
  <c r="V18" i="22" s="1"/>
  <c r="V27" i="22" s="1"/>
  <c r="S18" i="22"/>
  <c r="S27" i="22" s="1"/>
  <c r="AA18" i="22"/>
  <c r="AA27" i="22" s="1"/>
  <c r="G17" i="22"/>
  <c r="G18" i="22" s="1"/>
  <c r="G27" i="22" s="1"/>
  <c r="O17" i="22"/>
  <c r="O18" i="22" s="1"/>
  <c r="O27" i="22" s="1"/>
  <c r="W17" i="22"/>
  <c r="W18" i="22" s="1"/>
  <c r="W27" i="22" s="1"/>
  <c r="E31" i="22"/>
  <c r="D4" i="21"/>
  <c r="C43" i="21"/>
  <c r="C45" i="21" s="1"/>
  <c r="E57" i="21"/>
  <c r="E56" i="21"/>
  <c r="F3" i="21"/>
  <c r="I17" i="21"/>
  <c r="I18" i="21"/>
  <c r="I35" i="21" s="1"/>
  <c r="Q17" i="21"/>
  <c r="Q18" i="21"/>
  <c r="Q35" i="21" s="1"/>
  <c r="Y17" i="21"/>
  <c r="Y18" i="21"/>
  <c r="Y35" i="21" s="1"/>
  <c r="K18" i="21"/>
  <c r="K35" i="21" s="1"/>
  <c r="AA18" i="21"/>
  <c r="AA35" i="21" s="1"/>
  <c r="AB16" i="21"/>
  <c r="X17" i="21"/>
  <c r="X18" i="21" s="1"/>
  <c r="X35" i="21" s="1"/>
  <c r="F40" i="21"/>
  <c r="B43" i="21"/>
  <c r="B45" i="21" s="1"/>
  <c r="B17" i="21"/>
  <c r="B18" i="21" s="1"/>
  <c r="H17" i="21"/>
  <c r="H18" i="21" s="1"/>
  <c r="H35" i="21" s="1"/>
  <c r="C18" i="21"/>
  <c r="C35" i="21" s="1"/>
  <c r="S18" i="21"/>
  <c r="S35" i="21" s="1"/>
  <c r="D57" i="21"/>
  <c r="D56" i="21"/>
  <c r="P18" i="21"/>
  <c r="P35" i="21" s="1"/>
  <c r="C57" i="21"/>
  <c r="C56" i="21"/>
  <c r="N18" i="21"/>
  <c r="N35" i="21" s="1"/>
  <c r="V18" i="21"/>
  <c r="V35" i="21" s="1"/>
  <c r="B34" i="21"/>
  <c r="C34" i="21" s="1"/>
  <c r="D34" i="21" s="1"/>
  <c r="E34" i="21" s="1"/>
  <c r="F34" i="21" s="1"/>
  <c r="G34" i="21" s="1"/>
  <c r="H34" i="21" s="1"/>
  <c r="I34" i="21" s="1"/>
  <c r="J34" i="21" s="1"/>
  <c r="K34" i="21" s="1"/>
  <c r="L34" i="21" s="1"/>
  <c r="M34" i="21" s="1"/>
  <c r="N34" i="21" s="1"/>
  <c r="O34" i="21" s="1"/>
  <c r="P34" i="21" s="1"/>
  <c r="Q34" i="21" s="1"/>
  <c r="R34" i="21" s="1"/>
  <c r="S34" i="21" s="1"/>
  <c r="T34" i="21" s="1"/>
  <c r="U34" i="21" s="1"/>
  <c r="V34" i="21" s="1"/>
  <c r="W34" i="21" s="1"/>
  <c r="X34" i="21" s="1"/>
  <c r="Y34" i="21" s="1"/>
  <c r="Z34" i="21" s="1"/>
  <c r="AA34" i="21" s="1"/>
  <c r="AB33" i="21"/>
  <c r="D49" i="20"/>
  <c r="D48" i="20"/>
  <c r="E3" i="20"/>
  <c r="P17" i="20"/>
  <c r="P18" i="20" s="1"/>
  <c r="P27" i="20" s="1"/>
  <c r="C4" i="20"/>
  <c r="B35" i="20"/>
  <c r="B37" i="20" s="1"/>
  <c r="X18" i="20"/>
  <c r="X27" i="20" s="1"/>
  <c r="X17" i="20"/>
  <c r="B26" i="20"/>
  <c r="C26" i="20" s="1"/>
  <c r="D26" i="20" s="1"/>
  <c r="E26" i="20" s="1"/>
  <c r="F26" i="20" s="1"/>
  <c r="G26" i="20" s="1"/>
  <c r="H26" i="20" s="1"/>
  <c r="I26" i="20" s="1"/>
  <c r="T18" i="20"/>
  <c r="T27" i="20" s="1"/>
  <c r="H17" i="20"/>
  <c r="H18" i="20" s="1"/>
  <c r="H27" i="20" s="1"/>
  <c r="F32" i="20"/>
  <c r="F18" i="20"/>
  <c r="F27" i="20" s="1"/>
  <c r="C49" i="20"/>
  <c r="C48" i="20"/>
  <c r="G17" i="20"/>
  <c r="G18" i="20" s="1"/>
  <c r="G27" i="20" s="1"/>
  <c r="O17" i="20"/>
  <c r="O18" i="20" s="1"/>
  <c r="O27" i="20" s="1"/>
  <c r="W17" i="20"/>
  <c r="W18" i="20" s="1"/>
  <c r="W27" i="20" s="1"/>
  <c r="F17" i="20"/>
  <c r="N17" i="20"/>
  <c r="N18" i="20" s="1"/>
  <c r="N27" i="20" s="1"/>
  <c r="V17" i="20"/>
  <c r="V18" i="20" s="1"/>
  <c r="V27" i="20" s="1"/>
  <c r="C18" i="20"/>
  <c r="C27" i="20" s="1"/>
  <c r="K18" i="20"/>
  <c r="K27" i="20" s="1"/>
  <c r="S18" i="20"/>
  <c r="S27" i="20" s="1"/>
  <c r="AA18" i="20"/>
  <c r="AA27" i="20" s="1"/>
  <c r="E31" i="20"/>
  <c r="C25" i="17"/>
  <c r="AA18" i="17"/>
  <c r="H26" i="22" l="1"/>
  <c r="I26" i="22" s="1"/>
  <c r="J26" i="22" s="1"/>
  <c r="K26" i="22" s="1"/>
  <c r="L26" i="22" s="1"/>
  <c r="M26" i="22" s="1"/>
  <c r="N26" i="22" s="1"/>
  <c r="O26" i="22" s="1"/>
  <c r="P26" i="22" s="1"/>
  <c r="Q26" i="22" s="1"/>
  <c r="R26" i="22" s="1"/>
  <c r="S26" i="22" s="1"/>
  <c r="T26" i="22" s="1"/>
  <c r="U26" i="22" s="1"/>
  <c r="V26" i="22" s="1"/>
  <c r="W26" i="22" s="1"/>
  <c r="X26" i="22" s="1"/>
  <c r="Y26" i="22" s="1"/>
  <c r="Z26" i="22" s="1"/>
  <c r="AA26" i="22" s="1"/>
  <c r="AB16" i="22"/>
  <c r="AB17" i="22"/>
  <c r="B18" i="22"/>
  <c r="C18" i="22"/>
  <c r="C27" i="22" s="1"/>
  <c r="AB16" i="20"/>
  <c r="J26" i="20"/>
  <c r="K26" i="20" s="1"/>
  <c r="L26" i="20" s="1"/>
  <c r="M26" i="20" s="1"/>
  <c r="N26" i="20" s="1"/>
  <c r="O26" i="20" s="1"/>
  <c r="P26" i="20" s="1"/>
  <c r="Q26" i="20" s="1"/>
  <c r="R26" i="20" s="1"/>
  <c r="S26" i="20" s="1"/>
  <c r="T26" i="20" s="1"/>
  <c r="U26" i="20" s="1"/>
  <c r="V26" i="20" s="1"/>
  <c r="W26" i="20" s="1"/>
  <c r="X26" i="20" s="1"/>
  <c r="Y26" i="20" s="1"/>
  <c r="Z26" i="20" s="1"/>
  <c r="AA26" i="20" s="1"/>
  <c r="B27" i="20"/>
  <c r="B19" i="20"/>
  <c r="C19" i="20" s="1"/>
  <c r="D19" i="20" s="1"/>
  <c r="E19" i="20" s="1"/>
  <c r="F19" i="20" s="1"/>
  <c r="G19" i="20" s="1"/>
  <c r="H19" i="20" s="1"/>
  <c r="I19" i="20" s="1"/>
  <c r="J19" i="20" s="1"/>
  <c r="K19" i="20" s="1"/>
  <c r="L19" i="20" s="1"/>
  <c r="M19" i="20" s="1"/>
  <c r="N19" i="20" s="1"/>
  <c r="O19" i="20" s="1"/>
  <c r="P19" i="20" s="1"/>
  <c r="Q19" i="20" s="1"/>
  <c r="R19" i="20" s="1"/>
  <c r="S19" i="20" s="1"/>
  <c r="T19" i="20" s="1"/>
  <c r="U19" i="20" s="1"/>
  <c r="V19" i="20" s="1"/>
  <c r="W19" i="20" s="1"/>
  <c r="X19" i="20" s="1"/>
  <c r="Y19" i="20" s="1"/>
  <c r="Z19" i="20" s="1"/>
  <c r="AA19" i="20" s="1"/>
  <c r="E39" i="21"/>
  <c r="D41" i="21"/>
  <c r="E33" i="22"/>
  <c r="F31" i="22"/>
  <c r="G32" i="22"/>
  <c r="B27" i="22"/>
  <c r="B19" i="22"/>
  <c r="C19" i="22" s="1"/>
  <c r="D19" i="22" s="1"/>
  <c r="E19" i="22" s="1"/>
  <c r="F19" i="22" s="1"/>
  <c r="G19" i="22" s="1"/>
  <c r="H19" i="22" s="1"/>
  <c r="I19" i="22" s="1"/>
  <c r="J19" i="22" s="1"/>
  <c r="K19" i="22" s="1"/>
  <c r="L19" i="22" s="1"/>
  <c r="M19" i="22" s="1"/>
  <c r="N19" i="22" s="1"/>
  <c r="O19" i="22" s="1"/>
  <c r="P19" i="22" s="1"/>
  <c r="Q19" i="22" s="1"/>
  <c r="R19" i="22" s="1"/>
  <c r="S19" i="22" s="1"/>
  <c r="T19" i="22" s="1"/>
  <c r="U19" i="22" s="1"/>
  <c r="V19" i="22" s="1"/>
  <c r="W19" i="22" s="1"/>
  <c r="X19" i="22" s="1"/>
  <c r="Y19" i="22" s="1"/>
  <c r="Z19" i="22" s="1"/>
  <c r="AA19" i="22" s="1"/>
  <c r="AB18" i="22"/>
  <c r="E49" i="22"/>
  <c r="E48" i="22"/>
  <c r="F3" i="22"/>
  <c r="D4" i="22"/>
  <c r="C35" i="22"/>
  <c r="C37" i="22" s="1"/>
  <c r="G40" i="21"/>
  <c r="AB17" i="21"/>
  <c r="F56" i="21"/>
  <c r="F57" i="21"/>
  <c r="G3" i="21"/>
  <c r="B19" i="21"/>
  <c r="C19" i="21" s="1"/>
  <c r="D19" i="21" s="1"/>
  <c r="E19" i="21" s="1"/>
  <c r="F19" i="21" s="1"/>
  <c r="G19" i="21" s="1"/>
  <c r="H19" i="21" s="1"/>
  <c r="I19" i="21" s="1"/>
  <c r="J19" i="21" s="1"/>
  <c r="K19" i="21" s="1"/>
  <c r="L19" i="21" s="1"/>
  <c r="M19" i="21" s="1"/>
  <c r="N19" i="21" s="1"/>
  <c r="O19" i="21" s="1"/>
  <c r="P19" i="21" s="1"/>
  <c r="Q19" i="21" s="1"/>
  <c r="R19" i="21" s="1"/>
  <c r="S19" i="21" s="1"/>
  <c r="T19" i="21" s="1"/>
  <c r="U19" i="21" s="1"/>
  <c r="V19" i="21" s="1"/>
  <c r="W19" i="21" s="1"/>
  <c r="X19" i="21" s="1"/>
  <c r="Y19" i="21" s="1"/>
  <c r="Z19" i="21" s="1"/>
  <c r="AA19" i="21" s="1"/>
  <c r="AB18" i="21"/>
  <c r="B35" i="21"/>
  <c r="E4" i="21"/>
  <c r="D43" i="21"/>
  <c r="D45" i="21" s="1"/>
  <c r="E33" i="20"/>
  <c r="F31" i="20"/>
  <c r="AB17" i="20"/>
  <c r="E49" i="20"/>
  <c r="E48" i="20"/>
  <c r="F3" i="20"/>
  <c r="AB18" i="20"/>
  <c r="G32" i="20"/>
  <c r="AB27" i="20"/>
  <c r="B28" i="20"/>
  <c r="C28" i="20" s="1"/>
  <c r="D28" i="20" s="1"/>
  <c r="E28" i="20" s="1"/>
  <c r="F28" i="20" s="1"/>
  <c r="G28" i="20" s="1"/>
  <c r="H28" i="20" s="1"/>
  <c r="I28" i="20" s="1"/>
  <c r="J28" i="20" s="1"/>
  <c r="K28" i="20" s="1"/>
  <c r="L28" i="20" s="1"/>
  <c r="M28" i="20" s="1"/>
  <c r="N28" i="20" s="1"/>
  <c r="O28" i="20" s="1"/>
  <c r="P28" i="20" s="1"/>
  <c r="Q28" i="20" s="1"/>
  <c r="R28" i="20" s="1"/>
  <c r="S28" i="20" s="1"/>
  <c r="T28" i="20" s="1"/>
  <c r="U28" i="20" s="1"/>
  <c r="V28" i="20" s="1"/>
  <c r="W28" i="20" s="1"/>
  <c r="X28" i="20" s="1"/>
  <c r="Y28" i="20" s="1"/>
  <c r="Z28" i="20" s="1"/>
  <c r="AA28" i="20" s="1"/>
  <c r="D4" i="20"/>
  <c r="C35" i="20"/>
  <c r="C37" i="20" s="1"/>
  <c r="AA27" i="17"/>
  <c r="E41" i="21" l="1"/>
  <c r="F39" i="21"/>
  <c r="G31" i="22"/>
  <c r="F33" i="22"/>
  <c r="D35" i="22"/>
  <c r="D37" i="22" s="1"/>
  <c r="E4" i="22"/>
  <c r="AB27" i="22"/>
  <c r="B28" i="22"/>
  <c r="C28" i="22" s="1"/>
  <c r="D28" i="22" s="1"/>
  <c r="E28" i="22" s="1"/>
  <c r="F28" i="22" s="1"/>
  <c r="G28" i="22" s="1"/>
  <c r="H28" i="22" s="1"/>
  <c r="I28" i="22" s="1"/>
  <c r="J28" i="22" s="1"/>
  <c r="K28" i="22" s="1"/>
  <c r="L28" i="22" s="1"/>
  <c r="M28" i="22" s="1"/>
  <c r="N28" i="22" s="1"/>
  <c r="O28" i="22" s="1"/>
  <c r="P28" i="22" s="1"/>
  <c r="Q28" i="22" s="1"/>
  <c r="R28" i="22" s="1"/>
  <c r="S28" i="22" s="1"/>
  <c r="T28" i="22" s="1"/>
  <c r="U28" i="22" s="1"/>
  <c r="V28" i="22" s="1"/>
  <c r="W28" i="22" s="1"/>
  <c r="X28" i="22" s="1"/>
  <c r="Y28" i="22" s="1"/>
  <c r="Z28" i="22" s="1"/>
  <c r="AA28" i="22" s="1"/>
  <c r="H32" i="22"/>
  <c r="F48" i="22"/>
  <c r="F49" i="22"/>
  <c r="G3" i="22"/>
  <c r="AB35" i="21"/>
  <c r="B36" i="21"/>
  <c r="C36" i="21" s="1"/>
  <c r="D36" i="21" s="1"/>
  <c r="E36" i="21" s="1"/>
  <c r="F36" i="21" s="1"/>
  <c r="G36" i="21" s="1"/>
  <c r="H36" i="21" s="1"/>
  <c r="I36" i="21" s="1"/>
  <c r="J36" i="21" s="1"/>
  <c r="K36" i="21" s="1"/>
  <c r="L36" i="21" s="1"/>
  <c r="M36" i="21" s="1"/>
  <c r="N36" i="21" s="1"/>
  <c r="O36" i="21" s="1"/>
  <c r="P36" i="21" s="1"/>
  <c r="Q36" i="21" s="1"/>
  <c r="R36" i="21" s="1"/>
  <c r="S36" i="21" s="1"/>
  <c r="T36" i="21" s="1"/>
  <c r="U36" i="21" s="1"/>
  <c r="V36" i="21" s="1"/>
  <c r="W36" i="21" s="1"/>
  <c r="X36" i="21" s="1"/>
  <c r="Y36" i="21" s="1"/>
  <c r="Z36" i="21" s="1"/>
  <c r="AA36" i="21" s="1"/>
  <c r="F4" i="21"/>
  <c r="E43" i="21"/>
  <c r="E45" i="21" s="1"/>
  <c r="H40" i="21"/>
  <c r="G56" i="21"/>
  <c r="H3" i="21"/>
  <c r="G57" i="21"/>
  <c r="F48" i="20"/>
  <c r="F49" i="20"/>
  <c r="G3" i="20"/>
  <c r="H32" i="20"/>
  <c r="D35" i="20"/>
  <c r="D37" i="20" s="1"/>
  <c r="E4" i="20"/>
  <c r="G31" i="20"/>
  <c r="F33" i="20"/>
  <c r="C25" i="9"/>
  <c r="A15" i="9"/>
  <c r="F41" i="21" l="1"/>
  <c r="G39" i="21"/>
  <c r="G48" i="22"/>
  <c r="G49" i="22"/>
  <c r="H3" i="22"/>
  <c r="I32" i="22"/>
  <c r="H31" i="22"/>
  <c r="G33" i="22"/>
  <c r="F4" i="22"/>
  <c r="E35" i="22"/>
  <c r="E37" i="22" s="1"/>
  <c r="I40" i="21"/>
  <c r="F43" i="21"/>
  <c r="F45" i="21" s="1"/>
  <c r="G4" i="21"/>
  <c r="H56" i="21"/>
  <c r="H57" i="21"/>
  <c r="I3" i="21"/>
  <c r="I32" i="20"/>
  <c r="F4" i="20"/>
  <c r="E35" i="20"/>
  <c r="E37" i="20" s="1"/>
  <c r="G48" i="20"/>
  <c r="G49" i="20"/>
  <c r="H3" i="20"/>
  <c r="H31" i="20"/>
  <c r="G33" i="20"/>
  <c r="AB24" i="17"/>
  <c r="AB7" i="17"/>
  <c r="AB10" i="17"/>
  <c r="AB11" i="17"/>
  <c r="AB12" i="17"/>
  <c r="AB6" i="17"/>
  <c r="B25" i="17"/>
  <c r="C16" i="17"/>
  <c r="D16" i="17"/>
  <c r="D17" i="17" s="1"/>
  <c r="D18" i="17" s="1"/>
  <c r="E16" i="17"/>
  <c r="F16" i="17"/>
  <c r="G16" i="17"/>
  <c r="H16" i="17"/>
  <c r="I16" i="17"/>
  <c r="I17" i="17" s="1"/>
  <c r="I18" i="17" s="1"/>
  <c r="J16" i="17"/>
  <c r="J17" i="17" s="1"/>
  <c r="K16" i="17"/>
  <c r="K17" i="17" s="1"/>
  <c r="L16" i="17"/>
  <c r="L17" i="17" s="1"/>
  <c r="L18" i="17" s="1"/>
  <c r="M16" i="17"/>
  <c r="N16" i="17"/>
  <c r="O16" i="17"/>
  <c r="P16" i="17"/>
  <c r="Q16" i="17"/>
  <c r="Q17" i="17" s="1"/>
  <c r="Q18" i="17" s="1"/>
  <c r="R16" i="17"/>
  <c r="R17" i="17" s="1"/>
  <c r="S16" i="17"/>
  <c r="S17" i="17" s="1"/>
  <c r="T16" i="17"/>
  <c r="T17" i="17" s="1"/>
  <c r="T18" i="17" s="1"/>
  <c r="U16" i="17"/>
  <c r="V16" i="17"/>
  <c r="W16" i="17"/>
  <c r="W17" i="17" s="1"/>
  <c r="X16" i="17"/>
  <c r="Y16" i="17"/>
  <c r="Y17" i="17" s="1"/>
  <c r="Y18" i="17" s="1"/>
  <c r="Z16" i="17"/>
  <c r="Z17" i="17" s="1"/>
  <c r="A18" i="9"/>
  <c r="G41" i="21" l="1"/>
  <c r="H39" i="21"/>
  <c r="J32" i="22"/>
  <c r="H49" i="22"/>
  <c r="H48" i="22"/>
  <c r="I3" i="22"/>
  <c r="H33" i="22"/>
  <c r="I31" i="22"/>
  <c r="G4" i="22"/>
  <c r="F35" i="22"/>
  <c r="F37" i="22" s="1"/>
  <c r="I57" i="21"/>
  <c r="J3" i="21"/>
  <c r="I56" i="21"/>
  <c r="J40" i="21"/>
  <c r="H4" i="21"/>
  <c r="G43" i="21"/>
  <c r="G45" i="21" s="1"/>
  <c r="G4" i="20"/>
  <c r="F35" i="20"/>
  <c r="F37" i="20" s="1"/>
  <c r="H49" i="20"/>
  <c r="H48" i="20"/>
  <c r="I3" i="20"/>
  <c r="J32" i="20"/>
  <c r="H33" i="20"/>
  <c r="I31" i="20"/>
  <c r="C17" i="17"/>
  <c r="C18" i="17" s="1"/>
  <c r="C27" i="17" s="1"/>
  <c r="W18" i="17"/>
  <c r="O17" i="17"/>
  <c r="O18" i="17" s="1"/>
  <c r="Z18" i="17"/>
  <c r="G17" i="17"/>
  <c r="G18" i="17" s="1"/>
  <c r="R18" i="17"/>
  <c r="J18" i="17"/>
  <c r="S18" i="17"/>
  <c r="K18" i="17"/>
  <c r="X17" i="17"/>
  <c r="X18" i="17" s="1"/>
  <c r="P17" i="17"/>
  <c r="P18" i="17" s="1"/>
  <c r="H17" i="17"/>
  <c r="H18" i="17" s="1"/>
  <c r="V17" i="17"/>
  <c r="V18" i="17" s="1"/>
  <c r="N17" i="17"/>
  <c r="N18" i="17" s="1"/>
  <c r="F17" i="17"/>
  <c r="U17" i="17"/>
  <c r="U18" i="17" s="1"/>
  <c r="M17" i="17"/>
  <c r="M18" i="17" s="1"/>
  <c r="E17" i="17"/>
  <c r="E18" i="17" s="1"/>
  <c r="D32" i="17"/>
  <c r="E32" i="17" s="1"/>
  <c r="F32" i="17" s="1"/>
  <c r="G32" i="17" s="1"/>
  <c r="H32" i="17" s="1"/>
  <c r="I32" i="17" s="1"/>
  <c r="J32" i="17" s="1"/>
  <c r="K32" i="17" s="1"/>
  <c r="L32" i="17" s="1"/>
  <c r="M32" i="17" s="1"/>
  <c r="N32" i="17" s="1"/>
  <c r="O32" i="17" s="1"/>
  <c r="P32" i="17" s="1"/>
  <c r="Q32" i="17" s="1"/>
  <c r="R32" i="17" s="1"/>
  <c r="S32" i="17" s="1"/>
  <c r="T32" i="17" s="1"/>
  <c r="U32" i="17" s="1"/>
  <c r="V32" i="17" s="1"/>
  <c r="W32" i="17" s="1"/>
  <c r="X32" i="17" s="1"/>
  <c r="Y32" i="17" s="1"/>
  <c r="Z32" i="17" s="1"/>
  <c r="AA32" i="17" s="1"/>
  <c r="D2" i="9"/>
  <c r="D3" i="9"/>
  <c r="B11" i="9"/>
  <c r="B4" i="17"/>
  <c r="B4" i="9"/>
  <c r="D4" i="9" s="1"/>
  <c r="I39" i="21" l="1"/>
  <c r="H41" i="21"/>
  <c r="I49" i="22"/>
  <c r="J3" i="22"/>
  <c r="I48" i="22"/>
  <c r="H4" i="22"/>
  <c r="G35" i="22"/>
  <c r="G37" i="22" s="1"/>
  <c r="K32" i="22"/>
  <c r="I33" i="22"/>
  <c r="J31" i="22"/>
  <c r="K40" i="21"/>
  <c r="I4" i="21"/>
  <c r="H43" i="21"/>
  <c r="H45" i="21" s="1"/>
  <c r="J57" i="21"/>
  <c r="K3" i="21"/>
  <c r="J56" i="21"/>
  <c r="I49" i="20"/>
  <c r="J3" i="20"/>
  <c r="I48" i="20"/>
  <c r="H4" i="20"/>
  <c r="G35" i="20"/>
  <c r="G37" i="20" s="1"/>
  <c r="I33" i="20"/>
  <c r="J31" i="20"/>
  <c r="K32" i="20"/>
  <c r="C11" i="9" a="1"/>
  <c r="C11" i="9" s="1"/>
  <c r="C15" i="9" s="1" a="1"/>
  <c r="H42" i="21" s="1"/>
  <c r="H49" i="21" s="1"/>
  <c r="B5" i="9"/>
  <c r="D5" i="9" s="1"/>
  <c r="AA33" i="17"/>
  <c r="C4" i="17"/>
  <c r="D4" i="17" s="1"/>
  <c r="E4" i="17" s="1"/>
  <c r="F4" i="17" s="1"/>
  <c r="G4" i="17" s="1"/>
  <c r="H4" i="17" s="1"/>
  <c r="I4" i="17" s="1"/>
  <c r="J4" i="17" s="1"/>
  <c r="K4" i="17" s="1"/>
  <c r="L4" i="17" s="1"/>
  <c r="M4" i="17" s="1"/>
  <c r="N4" i="17" s="1"/>
  <c r="O4" i="17" s="1"/>
  <c r="P4" i="17" s="1"/>
  <c r="Q4" i="17" s="1"/>
  <c r="R4" i="17" s="1"/>
  <c r="S4" i="17" s="1"/>
  <c r="T4" i="17" s="1"/>
  <c r="U4" i="17" s="1"/>
  <c r="V4" i="17" s="1"/>
  <c r="W4" i="17" s="1"/>
  <c r="X4" i="17" s="1"/>
  <c r="Y4" i="17" s="1"/>
  <c r="Z4" i="17" s="1"/>
  <c r="AA4" i="17" s="1"/>
  <c r="F18" i="17"/>
  <c r="I41" i="21" l="1"/>
  <c r="J39" i="21"/>
  <c r="G34" i="20"/>
  <c r="G41" i="20" s="1"/>
  <c r="B34" i="17"/>
  <c r="B41" i="17" s="1"/>
  <c r="B42" i="21"/>
  <c r="B49" i="21" s="1"/>
  <c r="C42" i="21"/>
  <c r="C49" i="21" s="1"/>
  <c r="B34" i="20"/>
  <c r="B41" i="20" s="1"/>
  <c r="B34" i="22"/>
  <c r="B41" i="22" s="1"/>
  <c r="C34" i="20"/>
  <c r="C41" i="20" s="1"/>
  <c r="C34" i="22"/>
  <c r="C41" i="22" s="1"/>
  <c r="D42" i="21"/>
  <c r="D49" i="21" s="1"/>
  <c r="D34" i="20"/>
  <c r="D41" i="20" s="1"/>
  <c r="E42" i="21"/>
  <c r="E49" i="21" s="1"/>
  <c r="D34" i="22"/>
  <c r="D41" i="22" s="1"/>
  <c r="F42" i="21"/>
  <c r="F49" i="21" s="1"/>
  <c r="E34" i="20"/>
  <c r="E41" i="20" s="1"/>
  <c r="E34" i="22"/>
  <c r="E41" i="22" s="1"/>
  <c r="F34" i="22"/>
  <c r="F41" i="22" s="1"/>
  <c r="G42" i="21"/>
  <c r="G49" i="21" s="1"/>
  <c r="F34" i="20"/>
  <c r="F41" i="20" s="1"/>
  <c r="G34" i="22"/>
  <c r="G41" i="22" s="1"/>
  <c r="L32" i="22"/>
  <c r="J49" i="22"/>
  <c r="J48" i="22"/>
  <c r="K3" i="22"/>
  <c r="H35" i="22"/>
  <c r="H37" i="22" s="1"/>
  <c r="H34" i="22"/>
  <c r="H41" i="22" s="1"/>
  <c r="I4" i="22"/>
  <c r="J33" i="22"/>
  <c r="K31" i="22"/>
  <c r="L40" i="21"/>
  <c r="I43" i="21"/>
  <c r="I45" i="21" s="1"/>
  <c r="I42" i="21"/>
  <c r="I49" i="21" s="1"/>
  <c r="J4" i="21"/>
  <c r="K57" i="21"/>
  <c r="K56" i="21"/>
  <c r="L3" i="21"/>
  <c r="H35" i="20"/>
  <c r="H37" i="20" s="1"/>
  <c r="H34" i="20"/>
  <c r="H41" i="20" s="1"/>
  <c r="I4" i="20"/>
  <c r="J49" i="20"/>
  <c r="J48" i="20"/>
  <c r="K3" i="20"/>
  <c r="J33" i="20"/>
  <c r="K31" i="20"/>
  <c r="L32" i="20"/>
  <c r="B6" i="9"/>
  <c r="C18" i="9" a="1"/>
  <c r="C21" i="9" a="1"/>
  <c r="C15" i="9"/>
  <c r="C34" i="17"/>
  <c r="C41" i="17" s="1"/>
  <c r="B7" i="9"/>
  <c r="D6" i="9"/>
  <c r="AA35" i="17"/>
  <c r="AA37" i="17" s="1"/>
  <c r="AA34" i="17"/>
  <c r="AA41" i="17" s="1"/>
  <c r="AB14" i="17"/>
  <c r="B33" i="17"/>
  <c r="C21" i="9" l="1"/>
  <c r="B38" i="22"/>
  <c r="B43" i="22" s="1"/>
  <c r="B38" i="20"/>
  <c r="B43" i="20" s="1"/>
  <c r="C46" i="21"/>
  <c r="C51" i="21" s="1"/>
  <c r="B46" i="21"/>
  <c r="B51" i="21" s="1"/>
  <c r="C38" i="22"/>
  <c r="C43" i="22" s="1"/>
  <c r="D46" i="21"/>
  <c r="D51" i="21" s="1"/>
  <c r="C38" i="20"/>
  <c r="C43" i="20" s="1"/>
  <c r="E46" i="21"/>
  <c r="E51" i="21" s="1"/>
  <c r="D38" i="22"/>
  <c r="D43" i="22" s="1"/>
  <c r="D38" i="20"/>
  <c r="D43" i="20" s="1"/>
  <c r="E38" i="20"/>
  <c r="E43" i="20" s="1"/>
  <c r="E38" i="22"/>
  <c r="E43" i="22" s="1"/>
  <c r="F46" i="21"/>
  <c r="F51" i="21" s="1"/>
  <c r="G46" i="21"/>
  <c r="G51" i="21" s="1"/>
  <c r="F38" i="22"/>
  <c r="F43" i="22" s="1"/>
  <c r="F38" i="20"/>
  <c r="F43" i="20" s="1"/>
  <c r="H46" i="21"/>
  <c r="H51" i="21" s="1"/>
  <c r="G38" i="20"/>
  <c r="G43" i="20" s="1"/>
  <c r="G38" i="22"/>
  <c r="G43" i="22" s="1"/>
  <c r="I46" i="21"/>
  <c r="I51" i="21" s="1"/>
  <c r="H38" i="22"/>
  <c r="H43" i="22" s="1"/>
  <c r="H38" i="20"/>
  <c r="H43" i="20" s="1"/>
  <c r="K39" i="21"/>
  <c r="J41" i="21"/>
  <c r="C18" i="9"/>
  <c r="B44" i="21"/>
  <c r="B50" i="21" s="1"/>
  <c r="B52" i="21" s="1"/>
  <c r="C44" i="21"/>
  <c r="C50" i="21" s="1"/>
  <c r="C52" i="21" s="1"/>
  <c r="C55" i="21" s="1"/>
  <c r="B36" i="20"/>
  <c r="B42" i="20" s="1"/>
  <c r="B44" i="20" s="1"/>
  <c r="B36" i="22"/>
  <c r="B42" i="22" s="1"/>
  <c r="B44" i="22" s="1"/>
  <c r="C36" i="22"/>
  <c r="C42" i="22" s="1"/>
  <c r="C44" i="22" s="1"/>
  <c r="C47" i="22" s="1"/>
  <c r="D44" i="21"/>
  <c r="D50" i="21" s="1"/>
  <c r="D52" i="21" s="1"/>
  <c r="D55" i="21" s="1"/>
  <c r="C36" i="20"/>
  <c r="C42" i="20" s="1"/>
  <c r="D36" i="20"/>
  <c r="D42" i="20" s="1"/>
  <c r="E44" i="21"/>
  <c r="E50" i="21" s="1"/>
  <c r="E52" i="21" s="1"/>
  <c r="E55" i="21" s="1"/>
  <c r="D36" i="22"/>
  <c r="D42" i="22" s="1"/>
  <c r="D44" i="22" s="1"/>
  <c r="D47" i="22" s="1"/>
  <c r="F44" i="21"/>
  <c r="F50" i="21" s="1"/>
  <c r="E36" i="20"/>
  <c r="E42" i="20" s="1"/>
  <c r="E44" i="20" s="1"/>
  <c r="E47" i="20" s="1"/>
  <c r="E36" i="22"/>
  <c r="E42" i="22" s="1"/>
  <c r="F36" i="22"/>
  <c r="F42" i="22" s="1"/>
  <c r="G44" i="21"/>
  <c r="G50" i="21" s="1"/>
  <c r="F36" i="20"/>
  <c r="F42" i="20" s="1"/>
  <c r="F44" i="20" s="1"/>
  <c r="F47" i="20" s="1"/>
  <c r="G36" i="22"/>
  <c r="G42" i="22" s="1"/>
  <c r="G36" i="20"/>
  <c r="G42" i="20" s="1"/>
  <c r="G44" i="20" s="1"/>
  <c r="G47" i="20" s="1"/>
  <c r="H44" i="21"/>
  <c r="H50" i="21" s="1"/>
  <c r="H52" i="21" s="1"/>
  <c r="H55" i="21" s="1"/>
  <c r="H36" i="20"/>
  <c r="H42" i="20" s="1"/>
  <c r="I44" i="21"/>
  <c r="I50" i="21" s="1"/>
  <c r="I52" i="21" s="1"/>
  <c r="I55" i="21" s="1"/>
  <c r="H36" i="22"/>
  <c r="H42" i="22" s="1"/>
  <c r="H44" i="22" s="1"/>
  <c r="H47" i="22" s="1"/>
  <c r="D44" i="20"/>
  <c r="K49" i="22"/>
  <c r="K48" i="22"/>
  <c r="L3" i="22"/>
  <c r="I35" i="22"/>
  <c r="I37" i="22" s="1"/>
  <c r="I38" i="22"/>
  <c r="I43" i="22" s="1"/>
  <c r="I34" i="22"/>
  <c r="I41" i="22" s="1"/>
  <c r="I36" i="22"/>
  <c r="J4" i="22"/>
  <c r="M32" i="22"/>
  <c r="K33" i="22"/>
  <c r="L31" i="22"/>
  <c r="J46" i="21"/>
  <c r="J51" i="21" s="1"/>
  <c r="J43" i="21"/>
  <c r="J45" i="21" s="1"/>
  <c r="J44" i="21"/>
  <c r="J42" i="21"/>
  <c r="J49" i="21" s="1"/>
  <c r="K4" i="21"/>
  <c r="M40" i="21"/>
  <c r="L57" i="21"/>
  <c r="L56" i="21"/>
  <c r="M3" i="21"/>
  <c r="M32" i="20"/>
  <c r="K49" i="20"/>
  <c r="K48" i="20"/>
  <c r="L3" i="20"/>
  <c r="K33" i="20"/>
  <c r="L31" i="20"/>
  <c r="I35" i="20"/>
  <c r="I37" i="20" s="1"/>
  <c r="I38" i="20"/>
  <c r="I43" i="20" s="1"/>
  <c r="I34" i="20"/>
  <c r="I41" i="20" s="1"/>
  <c r="J4" i="20"/>
  <c r="I36" i="20"/>
  <c r="AA38" i="17"/>
  <c r="AA43" i="17" s="1"/>
  <c r="AA36" i="17"/>
  <c r="AA42" i="17" s="1"/>
  <c r="B8" i="9"/>
  <c r="D7" i="9"/>
  <c r="C33" i="17"/>
  <c r="F44" i="22" l="1"/>
  <c r="F47" i="22" s="1"/>
  <c r="E44" i="22"/>
  <c r="E47" i="22" s="1"/>
  <c r="G44" i="22"/>
  <c r="G47" i="22" s="1"/>
  <c r="H44" i="20"/>
  <c r="H47" i="20" s="1"/>
  <c r="F52" i="21"/>
  <c r="F55" i="21" s="1"/>
  <c r="G52" i="21"/>
  <c r="G55" i="21" s="1"/>
  <c r="C44" i="20"/>
  <c r="C47" i="20" s="1"/>
  <c r="K41" i="21"/>
  <c r="L39" i="21"/>
  <c r="B45" i="20"/>
  <c r="B47" i="20"/>
  <c r="B52" i="20" s="1"/>
  <c r="B47" i="22"/>
  <c r="B52" i="22" s="1"/>
  <c r="C52" i="22" s="1"/>
  <c r="D52" i="22" s="1"/>
  <c r="E52" i="22" s="1"/>
  <c r="F52" i="22" s="1"/>
  <c r="B45" i="22"/>
  <c r="C45" i="22" s="1"/>
  <c r="D45" i="22" s="1"/>
  <c r="E45" i="22" s="1"/>
  <c r="F45" i="22" s="1"/>
  <c r="G45" i="22" s="1"/>
  <c r="H45" i="22" s="1"/>
  <c r="I42" i="22"/>
  <c r="I44" i="22" s="1"/>
  <c r="I47" i="22" s="1"/>
  <c r="D47" i="20"/>
  <c r="B55" i="21"/>
  <c r="B60" i="21" s="1"/>
  <c r="C60" i="21" s="1"/>
  <c r="D60" i="21" s="1"/>
  <c r="E60" i="21" s="1"/>
  <c r="F60" i="21" s="1"/>
  <c r="G60" i="21" s="1"/>
  <c r="H60" i="21" s="1"/>
  <c r="I60" i="21" s="1"/>
  <c r="B53" i="21"/>
  <c r="C53" i="21" s="1"/>
  <c r="D53" i="21" s="1"/>
  <c r="E53" i="21" s="1"/>
  <c r="N32" i="22"/>
  <c r="J38" i="22"/>
  <c r="J43" i="22" s="1"/>
  <c r="J34" i="22"/>
  <c r="J41" i="22" s="1"/>
  <c r="J36" i="22"/>
  <c r="K4" i="22"/>
  <c r="J35" i="22"/>
  <c r="J37" i="22" s="1"/>
  <c r="L33" i="22"/>
  <c r="M31" i="22"/>
  <c r="L49" i="22"/>
  <c r="L48" i="22"/>
  <c r="M3" i="22"/>
  <c r="K42" i="21"/>
  <c r="K49" i="21" s="1"/>
  <c r="K44" i="21"/>
  <c r="K46" i="21"/>
  <c r="K51" i="21" s="1"/>
  <c r="L4" i="21"/>
  <c r="K43" i="21"/>
  <c r="K45" i="21" s="1"/>
  <c r="N40" i="21"/>
  <c r="J50" i="21"/>
  <c r="J52" i="21" s="1"/>
  <c r="M57" i="21"/>
  <c r="M56" i="21"/>
  <c r="N3" i="21"/>
  <c r="I42" i="20"/>
  <c r="I44" i="20" s="1"/>
  <c r="I47" i="20" s="1"/>
  <c r="J38" i="20"/>
  <c r="J43" i="20" s="1"/>
  <c r="J34" i="20"/>
  <c r="J41" i="20" s="1"/>
  <c r="J36" i="20"/>
  <c r="K4" i="20"/>
  <c r="J35" i="20"/>
  <c r="J37" i="20" s="1"/>
  <c r="L49" i="20"/>
  <c r="L48" i="20"/>
  <c r="M3" i="20"/>
  <c r="L33" i="20"/>
  <c r="M31" i="20"/>
  <c r="N32" i="20"/>
  <c r="AA44" i="17"/>
  <c r="AA47" i="17" s="1"/>
  <c r="B9" i="9"/>
  <c r="D9" i="9" s="1"/>
  <c r="D8" i="9"/>
  <c r="C3" i="17"/>
  <c r="B49" i="17"/>
  <c r="B48" i="17"/>
  <c r="C52" i="20" l="1"/>
  <c r="D52" i="20" s="1"/>
  <c r="E52" i="20" s="1"/>
  <c r="F52" i="20" s="1"/>
  <c r="G52" i="20" s="1"/>
  <c r="C45" i="20"/>
  <c r="D45" i="20" s="1"/>
  <c r="E45" i="20" s="1"/>
  <c r="F45" i="20" s="1"/>
  <c r="G45" i="20" s="1"/>
  <c r="H45" i="20" s="1"/>
  <c r="I45" i="20" s="1"/>
  <c r="F53" i="21"/>
  <c r="G53" i="21" s="1"/>
  <c r="H53" i="21" s="1"/>
  <c r="I53" i="21" s="1"/>
  <c r="J53" i="21" s="1"/>
  <c r="M39" i="21"/>
  <c r="L41" i="21"/>
  <c r="G52" i="22"/>
  <c r="H52" i="22" s="1"/>
  <c r="I52" i="22" s="1"/>
  <c r="J42" i="20"/>
  <c r="J44" i="20" s="1"/>
  <c r="K50" i="21"/>
  <c r="K52" i="21" s="1"/>
  <c r="K55" i="21" s="1"/>
  <c r="I45" i="22"/>
  <c r="J42" i="22"/>
  <c r="J44" i="22" s="1"/>
  <c r="J47" i="22" s="1"/>
  <c r="K34" i="22"/>
  <c r="K41" i="22" s="1"/>
  <c r="K36" i="22"/>
  <c r="L4" i="22"/>
  <c r="K38" i="22"/>
  <c r="K43" i="22" s="1"/>
  <c r="K35" i="22"/>
  <c r="K37" i="22" s="1"/>
  <c r="M33" i="22"/>
  <c r="N31" i="22"/>
  <c r="M49" i="22"/>
  <c r="M48" i="22"/>
  <c r="N3" i="22"/>
  <c r="O32" i="22"/>
  <c r="J55" i="21"/>
  <c r="O40" i="21"/>
  <c r="L44" i="21"/>
  <c r="L42" i="21"/>
  <c r="L49" i="21" s="1"/>
  <c r="L43" i="21"/>
  <c r="L45" i="21" s="1"/>
  <c r="M4" i="21"/>
  <c r="L46" i="21"/>
  <c r="L51" i="21" s="1"/>
  <c r="N56" i="21"/>
  <c r="N57" i="21"/>
  <c r="O3" i="21"/>
  <c r="K34" i="20"/>
  <c r="K41" i="20" s="1"/>
  <c r="K36" i="20"/>
  <c r="L4" i="20"/>
  <c r="K38" i="20"/>
  <c r="K43" i="20" s="1"/>
  <c r="K35" i="20"/>
  <c r="K37" i="20" s="1"/>
  <c r="O32" i="20"/>
  <c r="M33" i="20"/>
  <c r="N31" i="20"/>
  <c r="M49" i="20"/>
  <c r="M48" i="20"/>
  <c r="N3" i="20"/>
  <c r="B35" i="17"/>
  <c r="B37" i="17" s="1"/>
  <c r="D3" i="17"/>
  <c r="E3" i="17" s="1"/>
  <c r="F3" i="17" s="1"/>
  <c r="G3" i="17" s="1"/>
  <c r="H3" i="17" s="1"/>
  <c r="I3" i="17" s="1"/>
  <c r="J3" i="17" s="1"/>
  <c r="K3" i="17" s="1"/>
  <c r="L3" i="17" s="1"/>
  <c r="M3" i="17" s="1"/>
  <c r="N3" i="17" s="1"/>
  <c r="O3" i="17" s="1"/>
  <c r="P3" i="17" s="1"/>
  <c r="Q3" i="17" s="1"/>
  <c r="R3" i="17" s="1"/>
  <c r="S3" i="17" s="1"/>
  <c r="T3" i="17" s="1"/>
  <c r="U3" i="17" s="1"/>
  <c r="V3" i="17" s="1"/>
  <c r="W3" i="17" s="1"/>
  <c r="X3" i="17" s="1"/>
  <c r="Y3" i="17" s="1"/>
  <c r="Z3" i="17" s="1"/>
  <c r="C49" i="17"/>
  <c r="Y25" i="17"/>
  <c r="Y27" i="17" s="1"/>
  <c r="S25" i="17"/>
  <c r="S27" i="17" s="1"/>
  <c r="K25" i="17"/>
  <c r="K27" i="17" s="1"/>
  <c r="J25" i="17"/>
  <c r="J27" i="17" s="1"/>
  <c r="R25" i="17"/>
  <c r="R27" i="17" s="1"/>
  <c r="Z25" i="17"/>
  <c r="Z27" i="17" s="1"/>
  <c r="M25" i="17"/>
  <c r="M27" i="17" s="1"/>
  <c r="H25" i="17"/>
  <c r="H27" i="17" s="1"/>
  <c r="P25" i="17"/>
  <c r="P27" i="17" s="1"/>
  <c r="X25" i="17"/>
  <c r="X27" i="17" s="1"/>
  <c r="N25" i="17"/>
  <c r="N27" i="17" s="1"/>
  <c r="E25" i="17"/>
  <c r="E27" i="17" s="1"/>
  <c r="U25" i="17"/>
  <c r="U27" i="17" s="1"/>
  <c r="I25" i="17"/>
  <c r="I27" i="17" s="1"/>
  <c r="Q25" i="17"/>
  <c r="Q27" i="17" s="1"/>
  <c r="O25" i="17"/>
  <c r="O27" i="17" s="1"/>
  <c r="F25" i="17"/>
  <c r="F27" i="17" s="1"/>
  <c r="V25" i="17"/>
  <c r="V27" i="17" s="1"/>
  <c r="G25" i="17"/>
  <c r="G27" i="17" s="1"/>
  <c r="W25" i="17"/>
  <c r="W27" i="17" s="1"/>
  <c r="D25" i="17"/>
  <c r="D27" i="17" s="1"/>
  <c r="L25" i="17"/>
  <c r="L27" i="17" s="1"/>
  <c r="T25" i="17"/>
  <c r="T27" i="17" s="1"/>
  <c r="C48" i="17"/>
  <c r="H52" i="20" l="1"/>
  <c r="I52" i="20" s="1"/>
  <c r="N39" i="21"/>
  <c r="M41" i="21"/>
  <c r="K42" i="22"/>
  <c r="K44" i="22" s="1"/>
  <c r="K47" i="22" s="1"/>
  <c r="K53" i="21"/>
  <c r="P32" i="22"/>
  <c r="O31" i="22"/>
  <c r="N33" i="22"/>
  <c r="L36" i="22"/>
  <c r="L35" i="22"/>
  <c r="L37" i="22" s="1"/>
  <c r="L34" i="22"/>
  <c r="L41" i="22" s="1"/>
  <c r="L38" i="22"/>
  <c r="L43" i="22" s="1"/>
  <c r="M4" i="22"/>
  <c r="J45" i="22"/>
  <c r="N48" i="22"/>
  <c r="N49" i="22"/>
  <c r="O3" i="22"/>
  <c r="J52" i="22"/>
  <c r="O56" i="21"/>
  <c r="O57" i="21"/>
  <c r="P3" i="21"/>
  <c r="P40" i="21"/>
  <c r="M44" i="21"/>
  <c r="N4" i="21"/>
  <c r="M43" i="21"/>
  <c r="M45" i="21" s="1"/>
  <c r="M46" i="21"/>
  <c r="M51" i="21" s="1"/>
  <c r="M42" i="21"/>
  <c r="M49" i="21" s="1"/>
  <c r="L50" i="21"/>
  <c r="L52" i="21" s="1"/>
  <c r="O31" i="20"/>
  <c r="N33" i="20"/>
  <c r="J47" i="20"/>
  <c r="J45" i="20"/>
  <c r="L36" i="20"/>
  <c r="L35" i="20"/>
  <c r="L37" i="20" s="1"/>
  <c r="L34" i="20"/>
  <c r="L41" i="20" s="1"/>
  <c r="M4" i="20"/>
  <c r="L38" i="20"/>
  <c r="L43" i="20" s="1"/>
  <c r="P32" i="20"/>
  <c r="N48" i="20"/>
  <c r="N49" i="20"/>
  <c r="O3" i="20"/>
  <c r="K42" i="20"/>
  <c r="K44" i="20" s="1"/>
  <c r="K47" i="20" s="1"/>
  <c r="AB13" i="17"/>
  <c r="AA3" i="17"/>
  <c r="AB25" i="17"/>
  <c r="D49" i="17"/>
  <c r="C35" i="17"/>
  <c r="C37" i="17" s="1"/>
  <c r="E33" i="17"/>
  <c r="D33" i="17"/>
  <c r="B26" i="17"/>
  <c r="C26" i="17" s="1"/>
  <c r="D48" i="17"/>
  <c r="E49" i="17"/>
  <c r="O39" i="21" l="1"/>
  <c r="N41" i="21"/>
  <c r="M50" i="21"/>
  <c r="M52" i="21" s="1"/>
  <c r="M55" i="21" s="1"/>
  <c r="L42" i="22"/>
  <c r="K52" i="22"/>
  <c r="L44" i="22"/>
  <c r="L47" i="22" s="1"/>
  <c r="O48" i="22"/>
  <c r="O49" i="22"/>
  <c r="P3" i="22"/>
  <c r="K45" i="22"/>
  <c r="Q32" i="22"/>
  <c r="P31" i="22"/>
  <c r="O33" i="22"/>
  <c r="M36" i="22"/>
  <c r="N4" i="22"/>
  <c r="M35" i="22"/>
  <c r="M37" i="22" s="1"/>
  <c r="M38" i="22"/>
  <c r="M43" i="22" s="1"/>
  <c r="M34" i="22"/>
  <c r="M41" i="22" s="1"/>
  <c r="L55" i="21"/>
  <c r="L53" i="21"/>
  <c r="J60" i="21"/>
  <c r="K60" i="21" s="1"/>
  <c r="Q40" i="21"/>
  <c r="P56" i="21"/>
  <c r="P57" i="21"/>
  <c r="Q3" i="21"/>
  <c r="N43" i="21"/>
  <c r="N45" i="21" s="1"/>
  <c r="N46" i="21"/>
  <c r="N51" i="21" s="1"/>
  <c r="N44" i="21"/>
  <c r="N42" i="21"/>
  <c r="N49" i="21" s="1"/>
  <c r="O4" i="21"/>
  <c r="Q32" i="20"/>
  <c r="K45" i="20"/>
  <c r="J52" i="20"/>
  <c r="K52" i="20" s="1"/>
  <c r="O48" i="20"/>
  <c r="O49" i="20"/>
  <c r="P3" i="20"/>
  <c r="L42" i="20"/>
  <c r="L44" i="20" s="1"/>
  <c r="L47" i="20" s="1"/>
  <c r="M36" i="20"/>
  <c r="N4" i="20"/>
  <c r="M35" i="20"/>
  <c r="M37" i="20" s="1"/>
  <c r="M38" i="20"/>
  <c r="M43" i="20" s="1"/>
  <c r="M34" i="20"/>
  <c r="M41" i="20" s="1"/>
  <c r="P31" i="20"/>
  <c r="O33" i="20"/>
  <c r="AA48" i="17"/>
  <c r="AA49" i="17"/>
  <c r="D26" i="17"/>
  <c r="E26" i="17" s="1"/>
  <c r="F26" i="17" s="1"/>
  <c r="G26" i="17" s="1"/>
  <c r="H26" i="17" s="1"/>
  <c r="I26" i="17" s="1"/>
  <c r="J26" i="17" s="1"/>
  <c r="K26" i="17" s="1"/>
  <c r="L26" i="17" s="1"/>
  <c r="M26" i="17" s="1"/>
  <c r="N26" i="17" s="1"/>
  <c r="O26" i="17" s="1"/>
  <c r="P26" i="17" s="1"/>
  <c r="Q26" i="17" s="1"/>
  <c r="R26" i="17" s="1"/>
  <c r="S26" i="17" s="1"/>
  <c r="T26" i="17" s="1"/>
  <c r="U26" i="17" s="1"/>
  <c r="V26" i="17" s="1"/>
  <c r="W26" i="17" s="1"/>
  <c r="X26" i="17" s="1"/>
  <c r="Y26" i="17" s="1"/>
  <c r="Z26" i="17" s="1"/>
  <c r="AA26" i="17" s="1"/>
  <c r="D35" i="17"/>
  <c r="D37" i="17" s="1"/>
  <c r="E48" i="17"/>
  <c r="F49" i="17"/>
  <c r="P39" i="21" l="1"/>
  <c r="O41" i="21"/>
  <c r="M53" i="21"/>
  <c r="L45" i="22"/>
  <c r="Q3" i="22"/>
  <c r="P49" i="22"/>
  <c r="P48" i="22"/>
  <c r="R32" i="22"/>
  <c r="M42" i="22"/>
  <c r="M44" i="22" s="1"/>
  <c r="N36" i="22"/>
  <c r="O4" i="22"/>
  <c r="N35" i="22"/>
  <c r="N37" i="22" s="1"/>
  <c r="N38" i="22"/>
  <c r="N43" i="22" s="1"/>
  <c r="N34" i="22"/>
  <c r="N41" i="22" s="1"/>
  <c r="P33" i="22"/>
  <c r="Q31" i="22"/>
  <c r="L52" i="22"/>
  <c r="O44" i="21"/>
  <c r="P4" i="21"/>
  <c r="O43" i="21"/>
  <c r="O45" i="21" s="1"/>
  <c r="O46" i="21"/>
  <c r="O51" i="21" s="1"/>
  <c r="O42" i="21"/>
  <c r="O49" i="21" s="1"/>
  <c r="R40" i="21"/>
  <c r="N50" i="21"/>
  <c r="N52" i="21" s="1"/>
  <c r="N55" i="21" s="1"/>
  <c r="R3" i="21"/>
  <c r="Q57" i="21"/>
  <c r="Q56" i="21"/>
  <c r="L60" i="21"/>
  <c r="M60" i="21" s="1"/>
  <c r="M42" i="20"/>
  <c r="M44" i="20" s="1"/>
  <c r="M47" i="20" s="1"/>
  <c r="P33" i="20"/>
  <c r="Q31" i="20"/>
  <c r="L52" i="20"/>
  <c r="N36" i="20"/>
  <c r="O4" i="20"/>
  <c r="N35" i="20"/>
  <c r="N37" i="20" s="1"/>
  <c r="N38" i="20"/>
  <c r="N43" i="20" s="1"/>
  <c r="N34" i="20"/>
  <c r="N41" i="20" s="1"/>
  <c r="L45" i="20"/>
  <c r="R32" i="20"/>
  <c r="Q3" i="20"/>
  <c r="P49" i="20"/>
  <c r="P48" i="20"/>
  <c r="E34" i="17"/>
  <c r="E36" i="17"/>
  <c r="E38" i="17"/>
  <c r="E43" i="17" s="1"/>
  <c r="E35" i="17"/>
  <c r="E37" i="17" s="1"/>
  <c r="F33" i="17"/>
  <c r="F48" i="17"/>
  <c r="G48" i="17"/>
  <c r="P41" i="21" l="1"/>
  <c r="Q39" i="21"/>
  <c r="O50" i="21"/>
  <c r="N42" i="22"/>
  <c r="N44" i="22" s="1"/>
  <c r="N47" i="22" s="1"/>
  <c r="M52" i="20"/>
  <c r="N60" i="21"/>
  <c r="M47" i="22"/>
  <c r="M52" i="22" s="1"/>
  <c r="M45" i="22"/>
  <c r="Q33" i="22"/>
  <c r="R31" i="22"/>
  <c r="S32" i="22"/>
  <c r="R3" i="22"/>
  <c r="Q49" i="22"/>
  <c r="Q48" i="22"/>
  <c r="O36" i="22"/>
  <c r="P4" i="22"/>
  <c r="O35" i="22"/>
  <c r="O37" i="22" s="1"/>
  <c r="O38" i="22"/>
  <c r="O43" i="22" s="1"/>
  <c r="O34" i="22"/>
  <c r="O41" i="22" s="1"/>
  <c r="S40" i="21"/>
  <c r="R57" i="21"/>
  <c r="S3" i="21"/>
  <c r="R56" i="21"/>
  <c r="N53" i="21"/>
  <c r="P46" i="21"/>
  <c r="P51" i="21" s="1"/>
  <c r="P42" i="21"/>
  <c r="P49" i="21" s="1"/>
  <c r="P44" i="21"/>
  <c r="Q4" i="21"/>
  <c r="P43" i="21"/>
  <c r="P45" i="21" s="1"/>
  <c r="O52" i="21"/>
  <c r="O55" i="21" s="1"/>
  <c r="O60" i="21" s="1"/>
  <c r="M45" i="20"/>
  <c r="O36" i="20"/>
  <c r="P4" i="20"/>
  <c r="O35" i="20"/>
  <c r="O37" i="20" s="1"/>
  <c r="O38" i="20"/>
  <c r="O43" i="20" s="1"/>
  <c r="O34" i="20"/>
  <c r="O41" i="20" s="1"/>
  <c r="N42" i="20"/>
  <c r="N44" i="20" s="1"/>
  <c r="R3" i="20"/>
  <c r="Q49" i="20"/>
  <c r="Q48" i="20"/>
  <c r="S32" i="20"/>
  <c r="Q33" i="20"/>
  <c r="R31" i="20"/>
  <c r="B38" i="17"/>
  <c r="B43" i="17" s="1"/>
  <c r="C38" i="17"/>
  <c r="C43" i="17" s="1"/>
  <c r="D38" i="17"/>
  <c r="D43" i="17" s="1"/>
  <c r="B36" i="17"/>
  <c r="B42" i="17" s="1"/>
  <c r="C36" i="17"/>
  <c r="C42" i="17" s="1"/>
  <c r="D36" i="17"/>
  <c r="D42" i="17" s="1"/>
  <c r="D34" i="17"/>
  <c r="D41" i="17" s="1"/>
  <c r="E42" i="17"/>
  <c r="F35" i="17"/>
  <c r="F37" i="17" s="1"/>
  <c r="F38" i="17"/>
  <c r="F43" i="17" s="1"/>
  <c r="F36" i="17"/>
  <c r="F34" i="17"/>
  <c r="F41" i="17" s="1"/>
  <c r="E41" i="17"/>
  <c r="G33" i="17"/>
  <c r="H49" i="17"/>
  <c r="G49" i="17"/>
  <c r="N52" i="22" l="1"/>
  <c r="R39" i="21"/>
  <c r="Q41" i="21"/>
  <c r="O42" i="22"/>
  <c r="P50" i="21"/>
  <c r="O42" i="20"/>
  <c r="O44" i="22"/>
  <c r="O47" i="22" s="1"/>
  <c r="O52" i="22" s="1"/>
  <c r="T32" i="22"/>
  <c r="R49" i="22"/>
  <c r="R48" i="22"/>
  <c r="S3" i="22"/>
  <c r="R33" i="22"/>
  <c r="S31" i="22"/>
  <c r="N45" i="22"/>
  <c r="P35" i="22"/>
  <c r="P37" i="22" s="1"/>
  <c r="P38" i="22"/>
  <c r="P43" i="22" s="1"/>
  <c r="P34" i="22"/>
  <c r="P41" i="22" s="1"/>
  <c r="P36" i="22"/>
  <c r="Q4" i="22"/>
  <c r="O53" i="21"/>
  <c r="S57" i="21"/>
  <c r="S56" i="21"/>
  <c r="T3" i="21"/>
  <c r="Q43" i="21"/>
  <c r="Q45" i="21" s="1"/>
  <c r="Q42" i="21"/>
  <c r="Q49" i="21" s="1"/>
  <c r="Q44" i="21"/>
  <c r="R4" i="21"/>
  <c r="Q46" i="21"/>
  <c r="Q51" i="21" s="1"/>
  <c r="T40" i="21"/>
  <c r="P52" i="21"/>
  <c r="P55" i="21" s="1"/>
  <c r="P60" i="21" s="1"/>
  <c r="O44" i="20"/>
  <c r="O47" i="20" s="1"/>
  <c r="N47" i="20"/>
  <c r="N52" i="20" s="1"/>
  <c r="N45" i="20"/>
  <c r="R33" i="20"/>
  <c r="S31" i="20"/>
  <c r="P35" i="20"/>
  <c r="P37" i="20" s="1"/>
  <c r="P38" i="20"/>
  <c r="P43" i="20" s="1"/>
  <c r="P34" i="20"/>
  <c r="P41" i="20" s="1"/>
  <c r="P36" i="20"/>
  <c r="Q4" i="20"/>
  <c r="T32" i="20"/>
  <c r="R49" i="20"/>
  <c r="R48" i="20"/>
  <c r="S3" i="20"/>
  <c r="C44" i="17"/>
  <c r="C47" i="17" s="1"/>
  <c r="D44" i="17"/>
  <c r="D47" i="17" s="1"/>
  <c r="B44" i="17"/>
  <c r="F42" i="17"/>
  <c r="F44" i="17" s="1"/>
  <c r="F47" i="17" s="1"/>
  <c r="E44" i="17"/>
  <c r="G35" i="17"/>
  <c r="G37" i="17" s="1"/>
  <c r="G34" i="17"/>
  <c r="G38" i="17"/>
  <c r="G43" i="17" s="1"/>
  <c r="G36" i="17"/>
  <c r="H33" i="17"/>
  <c r="H48" i="17"/>
  <c r="I49" i="17"/>
  <c r="I48" i="17"/>
  <c r="O52" i="20" l="1"/>
  <c r="O45" i="20"/>
  <c r="S39" i="21"/>
  <c r="R41" i="21"/>
  <c r="O45" i="22"/>
  <c r="Q50" i="21"/>
  <c r="Q52" i="21" s="1"/>
  <c r="Q55" i="21" s="1"/>
  <c r="Q60" i="21" s="1"/>
  <c r="P42" i="22"/>
  <c r="P44" i="22" s="1"/>
  <c r="U32" i="22"/>
  <c r="S49" i="22"/>
  <c r="S48" i="22"/>
  <c r="T3" i="22"/>
  <c r="Q35" i="22"/>
  <c r="Q37" i="22" s="1"/>
  <c r="Q38" i="22"/>
  <c r="Q43" i="22" s="1"/>
  <c r="Q34" i="22"/>
  <c r="Q41" i="22" s="1"/>
  <c r="R4" i="22"/>
  <c r="Q36" i="22"/>
  <c r="S33" i="22"/>
  <c r="T31" i="22"/>
  <c r="P53" i="21"/>
  <c r="R46" i="21"/>
  <c r="R51" i="21" s="1"/>
  <c r="R43" i="21"/>
  <c r="R45" i="21" s="1"/>
  <c r="S4" i="21"/>
  <c r="R44" i="21"/>
  <c r="R42" i="21"/>
  <c r="R49" i="21" s="1"/>
  <c r="T57" i="21"/>
  <c r="T56" i="21"/>
  <c r="U3" i="21"/>
  <c r="U40" i="21"/>
  <c r="S49" i="20"/>
  <c r="S48" i="20"/>
  <c r="T3" i="20"/>
  <c r="S33" i="20"/>
  <c r="T31" i="20"/>
  <c r="P42" i="20"/>
  <c r="P44" i="20" s="1"/>
  <c r="U32" i="20"/>
  <c r="Q35" i="20"/>
  <c r="Q37" i="20" s="1"/>
  <c r="Q38" i="20"/>
  <c r="Q43" i="20" s="1"/>
  <c r="Q34" i="20"/>
  <c r="Q41" i="20" s="1"/>
  <c r="R4" i="20"/>
  <c r="Q36" i="20"/>
  <c r="B45" i="17"/>
  <c r="C45" i="17" s="1"/>
  <c r="D45" i="17" s="1"/>
  <c r="E45" i="17" s="1"/>
  <c r="F45" i="17" s="1"/>
  <c r="G42" i="17"/>
  <c r="H35" i="17"/>
  <c r="H37" i="17" s="1"/>
  <c r="H34" i="17"/>
  <c r="H41" i="17" s="1"/>
  <c r="H38" i="17"/>
  <c r="H36" i="17"/>
  <c r="E47" i="17"/>
  <c r="G41" i="17"/>
  <c r="I33" i="17"/>
  <c r="J49" i="17"/>
  <c r="J48" i="17"/>
  <c r="S41" i="21" l="1"/>
  <c r="T39" i="21"/>
  <c r="Q53" i="21"/>
  <c r="R50" i="21"/>
  <c r="R52" i="21" s="1"/>
  <c r="P47" i="22"/>
  <c r="P52" i="22" s="1"/>
  <c r="P45" i="22"/>
  <c r="T33" i="22"/>
  <c r="U31" i="22"/>
  <c r="V32" i="22"/>
  <c r="T49" i="22"/>
  <c r="T48" i="22"/>
  <c r="U3" i="22"/>
  <c r="R38" i="22"/>
  <c r="R43" i="22" s="1"/>
  <c r="R34" i="22"/>
  <c r="R41" i="22" s="1"/>
  <c r="R36" i="22"/>
  <c r="S4" i="22"/>
  <c r="R35" i="22"/>
  <c r="R37" i="22" s="1"/>
  <c r="Q42" i="22"/>
  <c r="Q44" i="22" s="1"/>
  <c r="Q47" i="22" s="1"/>
  <c r="U57" i="21"/>
  <c r="U56" i="21"/>
  <c r="V3" i="21"/>
  <c r="V40" i="21"/>
  <c r="S42" i="21"/>
  <c r="S49" i="21" s="1"/>
  <c r="S44" i="21"/>
  <c r="S46" i="21"/>
  <c r="S51" i="21" s="1"/>
  <c r="S43" i="21"/>
  <c r="S45" i="21" s="1"/>
  <c r="T4" i="21"/>
  <c r="P47" i="20"/>
  <c r="P52" i="20" s="1"/>
  <c r="P45" i="20"/>
  <c r="V32" i="20"/>
  <c r="R38" i="20"/>
  <c r="R43" i="20" s="1"/>
  <c r="R34" i="20"/>
  <c r="R41" i="20" s="1"/>
  <c r="R36" i="20"/>
  <c r="S4" i="20"/>
  <c r="R35" i="20"/>
  <c r="R37" i="20" s="1"/>
  <c r="T33" i="20"/>
  <c r="U31" i="20"/>
  <c r="Q42" i="20"/>
  <c r="Q44" i="20" s="1"/>
  <c r="Q47" i="20" s="1"/>
  <c r="T49" i="20"/>
  <c r="T48" i="20"/>
  <c r="U3" i="20"/>
  <c r="G44" i="17"/>
  <c r="H43" i="17"/>
  <c r="H42" i="17"/>
  <c r="I35" i="17"/>
  <c r="I36" i="17"/>
  <c r="I38" i="17"/>
  <c r="I43" i="17" s="1"/>
  <c r="I34" i="17"/>
  <c r="I41" i="17" s="1"/>
  <c r="J33" i="17"/>
  <c r="K49" i="17"/>
  <c r="K48" i="17"/>
  <c r="U39" i="21" l="1"/>
  <c r="T41" i="21"/>
  <c r="R55" i="21"/>
  <c r="R60" i="21" s="1"/>
  <c r="R53" i="21"/>
  <c r="S50" i="21"/>
  <c r="S52" i="21" s="1"/>
  <c r="S55" i="21" s="1"/>
  <c r="S60" i="21" s="1"/>
  <c r="W32" i="22"/>
  <c r="U33" i="22"/>
  <c r="V31" i="22"/>
  <c r="U49" i="22"/>
  <c r="U48" i="22"/>
  <c r="V3" i="22"/>
  <c r="Q45" i="22"/>
  <c r="R42" i="22"/>
  <c r="R44" i="22" s="1"/>
  <c r="R47" i="22" s="1"/>
  <c r="S34" i="22"/>
  <c r="S41" i="22" s="1"/>
  <c r="S36" i="22"/>
  <c r="T4" i="22"/>
  <c r="S38" i="22"/>
  <c r="S43" i="22" s="1"/>
  <c r="S35" i="22"/>
  <c r="S37" i="22" s="1"/>
  <c r="Q52" i="22"/>
  <c r="V56" i="21"/>
  <c r="V57" i="21"/>
  <c r="W3" i="21"/>
  <c r="T44" i="21"/>
  <c r="T42" i="21"/>
  <c r="T49" i="21" s="1"/>
  <c r="T43" i="21"/>
  <c r="T45" i="21" s="1"/>
  <c r="U4" i="21"/>
  <c r="T46" i="21"/>
  <c r="T51" i="21" s="1"/>
  <c r="W40" i="21"/>
  <c r="U33" i="20"/>
  <c r="V31" i="20"/>
  <c r="W32" i="20"/>
  <c r="U49" i="20"/>
  <c r="U48" i="20"/>
  <c r="V3" i="20"/>
  <c r="S34" i="20"/>
  <c r="S41" i="20" s="1"/>
  <c r="S36" i="20"/>
  <c r="T4" i="20"/>
  <c r="S38" i="20"/>
  <c r="S43" i="20" s="1"/>
  <c r="S35" i="20"/>
  <c r="S37" i="20" s="1"/>
  <c r="Q45" i="20"/>
  <c r="R42" i="20"/>
  <c r="R44" i="20" s="1"/>
  <c r="R47" i="20" s="1"/>
  <c r="Q52" i="20"/>
  <c r="G47" i="17"/>
  <c r="G45" i="17"/>
  <c r="J35" i="17"/>
  <c r="J37" i="17" s="1"/>
  <c r="J34" i="17"/>
  <c r="J41" i="17" s="1"/>
  <c r="J36" i="17"/>
  <c r="J38" i="17"/>
  <c r="J43" i="17" s="1"/>
  <c r="I37" i="17"/>
  <c r="I42" i="17" s="1"/>
  <c r="I44" i="17" s="1"/>
  <c r="I47" i="17" s="1"/>
  <c r="H44" i="17"/>
  <c r="H47" i="17" s="1"/>
  <c r="K33" i="17"/>
  <c r="L49" i="17"/>
  <c r="L48" i="17"/>
  <c r="U41" i="21" l="1"/>
  <c r="V39" i="21"/>
  <c r="S53" i="21"/>
  <c r="R52" i="22"/>
  <c r="S42" i="22"/>
  <c r="S44" i="22" s="1"/>
  <c r="S47" i="22" s="1"/>
  <c r="S52" i="22" s="1"/>
  <c r="V48" i="22"/>
  <c r="V49" i="22"/>
  <c r="W3" i="22"/>
  <c r="T36" i="22"/>
  <c r="T35" i="22"/>
  <c r="T37" i="22" s="1"/>
  <c r="T34" i="22"/>
  <c r="T41" i="22" s="1"/>
  <c r="U4" i="22"/>
  <c r="T38" i="22"/>
  <c r="T43" i="22" s="1"/>
  <c r="W31" i="22"/>
  <c r="V33" i="22"/>
  <c r="R45" i="22"/>
  <c r="X32" i="22"/>
  <c r="X40" i="21"/>
  <c r="W56" i="21"/>
  <c r="X3" i="21"/>
  <c r="W57" i="21"/>
  <c r="U44" i="21"/>
  <c r="V4" i="21"/>
  <c r="U43" i="21"/>
  <c r="U45" i="21" s="1"/>
  <c r="U46" i="21"/>
  <c r="U51" i="21" s="1"/>
  <c r="U42" i="21"/>
  <c r="U49" i="21" s="1"/>
  <c r="T50" i="21"/>
  <c r="T52" i="21" s="1"/>
  <c r="S42" i="20"/>
  <c r="S44" i="20" s="1"/>
  <c r="S47" i="20" s="1"/>
  <c r="V48" i="20"/>
  <c r="V49" i="20"/>
  <c r="W3" i="20"/>
  <c r="X32" i="20"/>
  <c r="T36" i="20"/>
  <c r="T35" i="20"/>
  <c r="T37" i="20" s="1"/>
  <c r="T34" i="20"/>
  <c r="T41" i="20" s="1"/>
  <c r="U4" i="20"/>
  <c r="T38" i="20"/>
  <c r="T43" i="20" s="1"/>
  <c r="W31" i="20"/>
  <c r="V33" i="20"/>
  <c r="R52" i="20"/>
  <c r="R45" i="20"/>
  <c r="J42" i="17"/>
  <c r="J44" i="17" s="1"/>
  <c r="H45" i="17"/>
  <c r="I45" i="17" s="1"/>
  <c r="K35" i="17"/>
  <c r="K37" i="17" s="1"/>
  <c r="K34" i="17"/>
  <c r="K41" i="17" s="1"/>
  <c r="K38" i="17"/>
  <c r="K43" i="17" s="1"/>
  <c r="K36" i="17"/>
  <c r="L33" i="17"/>
  <c r="M49" i="17"/>
  <c r="M48" i="17"/>
  <c r="V41" i="21" l="1"/>
  <c r="W39" i="21"/>
  <c r="S45" i="22"/>
  <c r="U50" i="21"/>
  <c r="T42" i="20"/>
  <c r="U52" i="21"/>
  <c r="U55" i="21" s="1"/>
  <c r="U36" i="22"/>
  <c r="V4" i="22"/>
  <c r="U35" i="22"/>
  <c r="U37" i="22" s="1"/>
  <c r="U38" i="22"/>
  <c r="U43" i="22" s="1"/>
  <c r="U34" i="22"/>
  <c r="U41" i="22" s="1"/>
  <c r="Y32" i="22"/>
  <c r="W48" i="22"/>
  <c r="X3" i="22"/>
  <c r="W49" i="22"/>
  <c r="X31" i="22"/>
  <c r="W33" i="22"/>
  <c r="T42" i="22"/>
  <c r="T44" i="22" s="1"/>
  <c r="T55" i="21"/>
  <c r="T60" i="21" s="1"/>
  <c r="T53" i="21"/>
  <c r="X56" i="21"/>
  <c r="X57" i="21"/>
  <c r="Y3" i="21"/>
  <c r="Y40" i="21"/>
  <c r="V43" i="21"/>
  <c r="V45" i="21" s="1"/>
  <c r="V46" i="21"/>
  <c r="V51" i="21" s="1"/>
  <c r="V42" i="21"/>
  <c r="V49" i="21" s="1"/>
  <c r="W4" i="21"/>
  <c r="V44" i="21"/>
  <c r="T44" i="20"/>
  <c r="T47" i="20" s="1"/>
  <c r="W48" i="20"/>
  <c r="X3" i="20"/>
  <c r="W49" i="20"/>
  <c r="Y32" i="20"/>
  <c r="X31" i="20"/>
  <c r="W33" i="20"/>
  <c r="S45" i="20"/>
  <c r="S52" i="20"/>
  <c r="U36" i="20"/>
  <c r="V4" i="20"/>
  <c r="U35" i="20"/>
  <c r="U37" i="20" s="1"/>
  <c r="U38" i="20"/>
  <c r="U43" i="20" s="1"/>
  <c r="U34" i="20"/>
  <c r="U41" i="20" s="1"/>
  <c r="J45" i="17"/>
  <c r="K42" i="17"/>
  <c r="K44" i="17" s="1"/>
  <c r="L35" i="17"/>
  <c r="L37" i="17" s="1"/>
  <c r="L34" i="17"/>
  <c r="L41" i="17" s="1"/>
  <c r="L36" i="17"/>
  <c r="L38" i="17"/>
  <c r="L43" i="17" s="1"/>
  <c r="M33" i="17"/>
  <c r="J47" i="17"/>
  <c r="N48" i="17"/>
  <c r="N49" i="17"/>
  <c r="X39" i="21" l="1"/>
  <c r="W41" i="21"/>
  <c r="U60" i="21"/>
  <c r="U42" i="22"/>
  <c r="U44" i="22" s="1"/>
  <c r="U47" i="22" s="1"/>
  <c r="T52" i="20"/>
  <c r="T45" i="20"/>
  <c r="U53" i="21"/>
  <c r="T47" i="22"/>
  <c r="T52" i="22" s="1"/>
  <c r="T45" i="22"/>
  <c r="Z32" i="22"/>
  <c r="X33" i="22"/>
  <c r="Y31" i="22"/>
  <c r="V36" i="22"/>
  <c r="W4" i="22"/>
  <c r="V35" i="22"/>
  <c r="V37" i="22" s="1"/>
  <c r="V38" i="22"/>
  <c r="V43" i="22" s="1"/>
  <c r="V34" i="22"/>
  <c r="V41" i="22" s="1"/>
  <c r="Y3" i="22"/>
  <c r="X49" i="22"/>
  <c r="X48" i="22"/>
  <c r="Z40" i="21"/>
  <c r="W44" i="21"/>
  <c r="X4" i="21"/>
  <c r="W43" i="21"/>
  <c r="W45" i="21" s="1"/>
  <c r="W46" i="21"/>
  <c r="W51" i="21" s="1"/>
  <c r="W42" i="21"/>
  <c r="W49" i="21" s="1"/>
  <c r="Z3" i="21"/>
  <c r="Y57" i="21"/>
  <c r="Y56" i="21"/>
  <c r="V50" i="21"/>
  <c r="V52" i="21"/>
  <c r="V55" i="21" s="1"/>
  <c r="V60" i="21" s="1"/>
  <c r="U42" i="20"/>
  <c r="U44" i="20" s="1"/>
  <c r="Z32" i="20"/>
  <c r="X33" i="20"/>
  <c r="Y31" i="20"/>
  <c r="Y3" i="20"/>
  <c r="X49" i="20"/>
  <c r="X48" i="20"/>
  <c r="V36" i="20"/>
  <c r="W4" i="20"/>
  <c r="V35" i="20"/>
  <c r="V37" i="20" s="1"/>
  <c r="V38" i="20"/>
  <c r="V43" i="20" s="1"/>
  <c r="V34" i="20"/>
  <c r="V41" i="20" s="1"/>
  <c r="K47" i="17"/>
  <c r="K45" i="17"/>
  <c r="M35" i="17"/>
  <c r="M37" i="17" s="1"/>
  <c r="M36" i="17"/>
  <c r="M34" i="17"/>
  <c r="M41" i="17" s="1"/>
  <c r="M38" i="17"/>
  <c r="M43" i="17" s="1"/>
  <c r="L42" i="17"/>
  <c r="L44" i="17" s="1"/>
  <c r="L47" i="17" s="1"/>
  <c r="N33" i="17"/>
  <c r="O48" i="17"/>
  <c r="O49" i="17"/>
  <c r="X41" i="21" l="1"/>
  <c r="Y39" i="21"/>
  <c r="U45" i="22"/>
  <c r="W50" i="21"/>
  <c r="W52" i="21" s="1"/>
  <c r="W55" i="21" s="1"/>
  <c r="W60" i="21" s="1"/>
  <c r="U52" i="22"/>
  <c r="Z3" i="22"/>
  <c r="Y49" i="22"/>
  <c r="Y48" i="22"/>
  <c r="AA32" i="22"/>
  <c r="W36" i="22"/>
  <c r="X4" i="22"/>
  <c r="W35" i="22"/>
  <c r="W37" i="22" s="1"/>
  <c r="W38" i="22"/>
  <c r="W43" i="22" s="1"/>
  <c r="W34" i="22"/>
  <c r="W41" i="22" s="1"/>
  <c r="Y33" i="22"/>
  <c r="Z31" i="22"/>
  <c r="V42" i="22"/>
  <c r="V44" i="22" s="1"/>
  <c r="V53" i="21"/>
  <c r="X46" i="21"/>
  <c r="X51" i="21" s="1"/>
  <c r="X42" i="21"/>
  <c r="X49" i="21" s="1"/>
  <c r="X44" i="21"/>
  <c r="Y4" i="21"/>
  <c r="X43" i="21"/>
  <c r="X45" i="21" s="1"/>
  <c r="Z57" i="21"/>
  <c r="AA3" i="21"/>
  <c r="Z56" i="21"/>
  <c r="AA40" i="21"/>
  <c r="U47" i="20"/>
  <c r="U52" i="20" s="1"/>
  <c r="U45" i="20"/>
  <c r="Z3" i="20"/>
  <c r="Y49" i="20"/>
  <c r="Y48" i="20"/>
  <c r="Y33" i="20"/>
  <c r="Z31" i="20"/>
  <c r="V42" i="20"/>
  <c r="V44" i="20" s="1"/>
  <c r="W36" i="20"/>
  <c r="X4" i="20"/>
  <c r="W35" i="20"/>
  <c r="W37" i="20" s="1"/>
  <c r="W38" i="20"/>
  <c r="W43" i="20" s="1"/>
  <c r="W34" i="20"/>
  <c r="W41" i="20" s="1"/>
  <c r="AA32" i="20"/>
  <c r="L45" i="17"/>
  <c r="M42" i="17"/>
  <c r="M44" i="17" s="1"/>
  <c r="M47" i="17" s="1"/>
  <c r="N35" i="17"/>
  <c r="N37" i="17" s="1"/>
  <c r="N38" i="17"/>
  <c r="N43" i="17" s="1"/>
  <c r="N36" i="17"/>
  <c r="N34" i="17"/>
  <c r="N41" i="17" s="1"/>
  <c r="O33" i="17"/>
  <c r="P49" i="17"/>
  <c r="P48" i="17"/>
  <c r="Z39" i="21" l="1"/>
  <c r="Y41" i="21"/>
  <c r="W42" i="20"/>
  <c r="W53" i="21"/>
  <c r="V47" i="22"/>
  <c r="V52" i="22" s="1"/>
  <c r="V45" i="22"/>
  <c r="Z33" i="22"/>
  <c r="AA31" i="22"/>
  <c r="AA33" i="22" s="1"/>
  <c r="W42" i="22"/>
  <c r="W44" i="22" s="1"/>
  <c r="W47" i="22" s="1"/>
  <c r="X35" i="22"/>
  <c r="X37" i="22" s="1"/>
  <c r="X38" i="22"/>
  <c r="X43" i="22" s="1"/>
  <c r="X34" i="22"/>
  <c r="X41" i="22" s="1"/>
  <c r="X36" i="22"/>
  <c r="Y4" i="22"/>
  <c r="Z49" i="22"/>
  <c r="Z48" i="22"/>
  <c r="AA3" i="22"/>
  <c r="Y43" i="21"/>
  <c r="Y45" i="21" s="1"/>
  <c r="Y42" i="21"/>
  <c r="Y49" i="21" s="1"/>
  <c r="Y46" i="21"/>
  <c r="Y51" i="21" s="1"/>
  <c r="Z4" i="21"/>
  <c r="Y44" i="21"/>
  <c r="AA57" i="21"/>
  <c r="AA56" i="21"/>
  <c r="X50" i="21"/>
  <c r="X52" i="21" s="1"/>
  <c r="V47" i="20"/>
  <c r="V52" i="20" s="1"/>
  <c r="V45" i="20"/>
  <c r="Z33" i="20"/>
  <c r="AA31" i="20"/>
  <c r="AA33" i="20" s="1"/>
  <c r="W44" i="20"/>
  <c r="W47" i="20" s="1"/>
  <c r="X35" i="20"/>
  <c r="X37" i="20" s="1"/>
  <c r="X38" i="20"/>
  <c r="X43" i="20" s="1"/>
  <c r="X34" i="20"/>
  <c r="X41" i="20" s="1"/>
  <c r="X36" i="20"/>
  <c r="Y4" i="20"/>
  <c r="Z49" i="20"/>
  <c r="Z48" i="20"/>
  <c r="AA3" i="20"/>
  <c r="M45" i="17"/>
  <c r="N42" i="17"/>
  <c r="N44" i="17" s="1"/>
  <c r="N47" i="17" s="1"/>
  <c r="O35" i="17"/>
  <c r="O37" i="17" s="1"/>
  <c r="O34" i="17"/>
  <c r="O41" i="17" s="1"/>
  <c r="O38" i="17"/>
  <c r="O43" i="17" s="1"/>
  <c r="O36" i="17"/>
  <c r="P33" i="17"/>
  <c r="Q48" i="17"/>
  <c r="Q49" i="17"/>
  <c r="Z41" i="21" l="1"/>
  <c r="AA39" i="21"/>
  <c r="AA41" i="21" s="1"/>
  <c r="X42" i="22"/>
  <c r="X55" i="21"/>
  <c r="X60" i="21" s="1"/>
  <c r="X53" i="21"/>
  <c r="AA49" i="22"/>
  <c r="AA48" i="22"/>
  <c r="Y35" i="22"/>
  <c r="Y37" i="22" s="1"/>
  <c r="Y38" i="22"/>
  <c r="Y43" i="22" s="1"/>
  <c r="Y34" i="22"/>
  <c r="Y41" i="22" s="1"/>
  <c r="Y36" i="22"/>
  <c r="Z4" i="22"/>
  <c r="X44" i="22"/>
  <c r="X47" i="22" s="1"/>
  <c r="W45" i="22"/>
  <c r="W52" i="22"/>
  <c r="Z46" i="21"/>
  <c r="Z51" i="21" s="1"/>
  <c r="Z43" i="21"/>
  <c r="Z45" i="21" s="1"/>
  <c r="Z42" i="21"/>
  <c r="Z49" i="21" s="1"/>
  <c r="Z44" i="21"/>
  <c r="AA4" i="21"/>
  <c r="Y50" i="21"/>
  <c r="Y52" i="21" s="1"/>
  <c r="Y55" i="21" s="1"/>
  <c r="Y60" i="21" s="1"/>
  <c r="X42" i="20"/>
  <c r="X44" i="20" s="1"/>
  <c r="X47" i="20" s="1"/>
  <c r="AA49" i="20"/>
  <c r="AA48" i="20"/>
  <c r="Y35" i="20"/>
  <c r="Y37" i="20" s="1"/>
  <c r="Y38" i="20"/>
  <c r="Y43" i="20" s="1"/>
  <c r="Y34" i="20"/>
  <c r="Y41" i="20" s="1"/>
  <c r="Z4" i="20"/>
  <c r="Y36" i="20"/>
  <c r="W45" i="20"/>
  <c r="W52" i="20"/>
  <c r="N45" i="17"/>
  <c r="O42" i="17"/>
  <c r="O44" i="17" s="1"/>
  <c r="P35" i="17"/>
  <c r="P37" i="17" s="1"/>
  <c r="P34" i="17"/>
  <c r="P41" i="17" s="1"/>
  <c r="P36" i="17"/>
  <c r="P38" i="17"/>
  <c r="P43" i="17" s="1"/>
  <c r="Q33" i="17"/>
  <c r="R49" i="17"/>
  <c r="R48" i="17"/>
  <c r="Z38" i="22" l="1"/>
  <c r="Z43" i="22" s="1"/>
  <c r="Z34" i="22"/>
  <c r="Z41" i="22" s="1"/>
  <c r="Z36" i="22"/>
  <c r="AA4" i="22"/>
  <c r="Z35" i="22"/>
  <c r="Z37" i="22" s="1"/>
  <c r="Y42" i="22"/>
  <c r="Y44" i="22" s="1"/>
  <c r="Y47" i="22" s="1"/>
  <c r="X52" i="22"/>
  <c r="X45" i="22"/>
  <c r="AA42" i="21"/>
  <c r="AA49" i="21" s="1"/>
  <c r="AA44" i="21"/>
  <c r="AA46" i="21"/>
  <c r="AA51" i="21" s="1"/>
  <c r="AA43" i="21"/>
  <c r="AA45" i="21" s="1"/>
  <c r="Z50" i="21"/>
  <c r="Z52" i="21" s="1"/>
  <c r="Z55" i="21" s="1"/>
  <c r="Z60" i="21" s="1"/>
  <c r="Y53" i="21"/>
  <c r="Y42" i="20"/>
  <c r="Y44" i="20" s="1"/>
  <c r="Y47" i="20" s="1"/>
  <c r="X45" i="20"/>
  <c r="Z38" i="20"/>
  <c r="Z43" i="20" s="1"/>
  <c r="Z34" i="20"/>
  <c r="Z41" i="20" s="1"/>
  <c r="Z36" i="20"/>
  <c r="AA4" i="20"/>
  <c r="Z35" i="20"/>
  <c r="Z37" i="20" s="1"/>
  <c r="X52" i="20"/>
  <c r="O47" i="17"/>
  <c r="O45" i="17"/>
  <c r="P42" i="17"/>
  <c r="P44" i="17" s="1"/>
  <c r="Q35" i="17"/>
  <c r="Q37" i="17" s="1"/>
  <c r="Q34" i="17"/>
  <c r="Q41" i="17" s="1"/>
  <c r="Q38" i="17"/>
  <c r="Q43" i="17" s="1"/>
  <c r="Q36" i="17"/>
  <c r="R33" i="17"/>
  <c r="S49" i="17"/>
  <c r="S48" i="17"/>
  <c r="Z42" i="22" l="1"/>
  <c r="Z44" i="22" s="1"/>
  <c r="Z47" i="22" s="1"/>
  <c r="Y52" i="22"/>
  <c r="AA34" i="22"/>
  <c r="AA41" i="22" s="1"/>
  <c r="AA36" i="22"/>
  <c r="AA38" i="22"/>
  <c r="AA43" i="22" s="1"/>
  <c r="AA35" i="22"/>
  <c r="AA37" i="22" s="1"/>
  <c r="Y45" i="22"/>
  <c r="AA50" i="21"/>
  <c r="AA52" i="21" s="1"/>
  <c r="AB45" i="21"/>
  <c r="B63" i="21" s="1"/>
  <c r="B65" i="21"/>
  <c r="B11" i="18" s="1"/>
  <c r="AB51" i="21"/>
  <c r="Z53" i="21"/>
  <c r="B62" i="21"/>
  <c r="B5" i="18" s="1"/>
  <c r="AB49" i="21"/>
  <c r="Z42" i="20"/>
  <c r="Z44" i="20" s="1"/>
  <c r="Z47" i="20" s="1"/>
  <c r="Z52" i="20" s="1"/>
  <c r="Y45" i="20"/>
  <c r="Y52" i="20"/>
  <c r="AA34" i="20"/>
  <c r="AA41" i="20" s="1"/>
  <c r="AA36" i="20"/>
  <c r="AA38" i="20"/>
  <c r="AA43" i="20" s="1"/>
  <c r="AA35" i="20"/>
  <c r="AA37" i="20" s="1"/>
  <c r="Q42" i="17"/>
  <c r="Q44" i="17" s="1"/>
  <c r="Q47" i="17" s="1"/>
  <c r="P47" i="17"/>
  <c r="P45" i="17"/>
  <c r="R35" i="17"/>
  <c r="R37" i="17" s="1"/>
  <c r="R38" i="17"/>
  <c r="R43" i="17" s="1"/>
  <c r="R34" i="17"/>
  <c r="R41" i="17" s="1"/>
  <c r="R36" i="17"/>
  <c r="S33" i="17"/>
  <c r="T49" i="17"/>
  <c r="T48" i="17"/>
  <c r="Z45" i="22" l="1"/>
  <c r="B57" i="22"/>
  <c r="E11" i="18" s="1"/>
  <c r="AB43" i="22"/>
  <c r="AA42" i="22"/>
  <c r="AA44" i="22" s="1"/>
  <c r="AB37" i="22"/>
  <c r="B55" i="22" s="1"/>
  <c r="E7" i="18" s="1"/>
  <c r="AB41" i="22"/>
  <c r="B54" i="22"/>
  <c r="E5" i="18" s="1"/>
  <c r="Z52" i="22"/>
  <c r="AA55" i="21"/>
  <c r="AB52" i="21"/>
  <c r="AA53" i="21"/>
  <c r="B64" i="21"/>
  <c r="B9" i="18" s="1"/>
  <c r="AB50" i="21"/>
  <c r="Z45" i="20"/>
  <c r="AA42" i="20"/>
  <c r="AA44" i="20" s="1"/>
  <c r="AB37" i="20"/>
  <c r="B55" i="20" s="1"/>
  <c r="D7" i="18" s="1"/>
  <c r="AB43" i="20"/>
  <c r="B57" i="20"/>
  <c r="D11" i="18" s="1"/>
  <c r="AB41" i="20"/>
  <c r="B54" i="20"/>
  <c r="D5" i="18" s="1"/>
  <c r="Q45" i="17"/>
  <c r="R42" i="17"/>
  <c r="R44" i="17" s="1"/>
  <c r="R47" i="17" s="1"/>
  <c r="S35" i="17"/>
  <c r="S37" i="17" s="1"/>
  <c r="S38" i="17"/>
  <c r="S43" i="17" s="1"/>
  <c r="S34" i="17"/>
  <c r="S41" i="17" s="1"/>
  <c r="S36" i="17"/>
  <c r="T33" i="17"/>
  <c r="U49" i="17"/>
  <c r="U48" i="17"/>
  <c r="AA47" i="22" l="1"/>
  <c r="AB44" i="22"/>
  <c r="AB42" i="22"/>
  <c r="B56" i="22"/>
  <c r="E9" i="18" s="1"/>
  <c r="AA45" i="22"/>
  <c r="AB55" i="21"/>
  <c r="AA47" i="20"/>
  <c r="AB44" i="20"/>
  <c r="B56" i="20"/>
  <c r="D9" i="18" s="1"/>
  <c r="AB42" i="20"/>
  <c r="AA45" i="20"/>
  <c r="R45" i="17"/>
  <c r="S42" i="17"/>
  <c r="S44" i="17" s="1"/>
  <c r="T35" i="17"/>
  <c r="T37" i="17" s="1"/>
  <c r="T36" i="17"/>
  <c r="T38" i="17"/>
  <c r="T43" i="17" s="1"/>
  <c r="T34" i="17"/>
  <c r="T41" i="17" s="1"/>
  <c r="U33" i="17"/>
  <c r="V48" i="17"/>
  <c r="V49" i="17"/>
  <c r="AB47" i="22" l="1"/>
  <c r="AB58" i="21"/>
  <c r="B61" i="21" s="1"/>
  <c r="B3" i="18" s="1"/>
  <c r="AA60" i="21"/>
  <c r="AB47" i="20"/>
  <c r="S47" i="17"/>
  <c r="S45" i="17"/>
  <c r="T42" i="17"/>
  <c r="T44" i="17" s="1"/>
  <c r="T47" i="17" s="1"/>
  <c r="U35" i="17"/>
  <c r="U37" i="17" s="1"/>
  <c r="U36" i="17"/>
  <c r="U34" i="17"/>
  <c r="U41" i="17" s="1"/>
  <c r="U38" i="17"/>
  <c r="U43" i="17" s="1"/>
  <c r="V33" i="17"/>
  <c r="W48" i="17"/>
  <c r="W49" i="17"/>
  <c r="AB50" i="22" l="1"/>
  <c r="B53" i="22" s="1"/>
  <c r="E3" i="18" s="1"/>
  <c r="AA52" i="22"/>
  <c r="AB50" i="20"/>
  <c r="B53" i="20" s="1"/>
  <c r="D3" i="18" s="1"/>
  <c r="AA52" i="20"/>
  <c r="U42" i="17"/>
  <c r="U44" i="17" s="1"/>
  <c r="U47" i="17" s="1"/>
  <c r="V35" i="17"/>
  <c r="V37" i="17" s="1"/>
  <c r="V36" i="17"/>
  <c r="V38" i="17"/>
  <c r="V43" i="17" s="1"/>
  <c r="V34" i="17"/>
  <c r="V41" i="17" s="1"/>
  <c r="T45" i="17"/>
  <c r="W33" i="17"/>
  <c r="X49" i="17"/>
  <c r="X48" i="17"/>
  <c r="U45" i="17" l="1"/>
  <c r="V42" i="17"/>
  <c r="V44" i="17" s="1"/>
  <c r="W35" i="17"/>
  <c r="W37" i="17" s="1"/>
  <c r="W36" i="17"/>
  <c r="W34" i="17"/>
  <c r="W41" i="17" s="1"/>
  <c r="W38" i="17"/>
  <c r="W43" i="17" s="1"/>
  <c r="X33" i="17"/>
  <c r="Y49" i="17"/>
  <c r="Y48" i="17"/>
  <c r="V47" i="17" l="1"/>
  <c r="V45" i="17"/>
  <c r="W42" i="17"/>
  <c r="W44" i="17" s="1"/>
  <c r="X35" i="17"/>
  <c r="X37" i="17" s="1"/>
  <c r="X38" i="17"/>
  <c r="X43" i="17" s="1"/>
  <c r="X34" i="17"/>
  <c r="X41" i="17" s="1"/>
  <c r="X36" i="17"/>
  <c r="Y33" i="17"/>
  <c r="Z49" i="17"/>
  <c r="Z48" i="17"/>
  <c r="X42" i="17" l="1"/>
  <c r="X44" i="17" s="1"/>
  <c r="X47" i="17" s="1"/>
  <c r="W47" i="17"/>
  <c r="W45" i="17"/>
  <c r="Y35" i="17"/>
  <c r="Y37" i="17" s="1"/>
  <c r="Y34" i="17"/>
  <c r="Y41" i="17" s="1"/>
  <c r="Y38" i="17"/>
  <c r="Y43" i="17" s="1"/>
  <c r="Y36" i="17"/>
  <c r="Z33" i="17"/>
  <c r="X45" i="17" l="1"/>
  <c r="Z35" i="17"/>
  <c r="Z37" i="17" s="1"/>
  <c r="Z34" i="17"/>
  <c r="Z41" i="17" s="1"/>
  <c r="Z38" i="17"/>
  <c r="Z43" i="17" s="1"/>
  <c r="Z36" i="17"/>
  <c r="Y42" i="17"/>
  <c r="Y44" i="17" s="1"/>
  <c r="Y47" i="17" l="1"/>
  <c r="Y45" i="17"/>
  <c r="Z42" i="17"/>
  <c r="Z44" i="17" s="1"/>
  <c r="Z47" i="17" s="1"/>
  <c r="Z45" i="17" l="1"/>
  <c r="AA45" i="17" s="1"/>
  <c r="AB41" i="17"/>
  <c r="AB37" i="17"/>
  <c r="B55" i="17" s="1"/>
  <c r="C7" i="18" s="1"/>
  <c r="AB43" i="17" l="1"/>
  <c r="B57" i="17"/>
  <c r="C11" i="18" s="1"/>
  <c r="AB44" i="17"/>
  <c r="B54" i="17"/>
  <c r="C5" i="18" s="1"/>
  <c r="AB42" i="17" l="1"/>
  <c r="B56" i="17"/>
  <c r="C9" i="18" s="1"/>
  <c r="B16" i="17" l="1"/>
  <c r="AB16" i="17" s="1"/>
  <c r="AB15" i="17"/>
  <c r="B17" i="17" l="1"/>
  <c r="AB17" i="17" l="1"/>
  <c r="B18" i="17"/>
  <c r="AB18" i="17" l="1"/>
  <c r="B27" i="17"/>
  <c r="B19" i="17"/>
  <c r="C19" i="17" s="1"/>
  <c r="D19" i="17" s="1"/>
  <c r="E19" i="17" s="1"/>
  <c r="F19" i="17" s="1"/>
  <c r="G19" i="17" s="1"/>
  <c r="H19" i="17" s="1"/>
  <c r="I19" i="17" s="1"/>
  <c r="J19" i="17" s="1"/>
  <c r="K19" i="17" s="1"/>
  <c r="L19" i="17" s="1"/>
  <c r="M19" i="17" s="1"/>
  <c r="N19" i="17" s="1"/>
  <c r="O19" i="17" s="1"/>
  <c r="P19" i="17" s="1"/>
  <c r="Q19" i="17" s="1"/>
  <c r="R19" i="17" s="1"/>
  <c r="S19" i="17" s="1"/>
  <c r="T19" i="17" s="1"/>
  <c r="U19" i="17" s="1"/>
  <c r="V19" i="17" s="1"/>
  <c r="W19" i="17" s="1"/>
  <c r="X19" i="17" s="1"/>
  <c r="Y19" i="17" s="1"/>
  <c r="Z19" i="17" s="1"/>
  <c r="AA19" i="17" s="1"/>
  <c r="B28" i="17" l="1"/>
  <c r="C28" i="17" s="1"/>
  <c r="D28" i="17" s="1"/>
  <c r="E28" i="17" s="1"/>
  <c r="F28" i="17" s="1"/>
  <c r="G28" i="17" s="1"/>
  <c r="H28" i="17" s="1"/>
  <c r="I28" i="17" s="1"/>
  <c r="J28" i="17" s="1"/>
  <c r="K28" i="17" s="1"/>
  <c r="L28" i="17" s="1"/>
  <c r="M28" i="17" s="1"/>
  <c r="N28" i="17" s="1"/>
  <c r="O28" i="17" s="1"/>
  <c r="P28" i="17" s="1"/>
  <c r="Q28" i="17" s="1"/>
  <c r="R28" i="17" s="1"/>
  <c r="S28" i="17" s="1"/>
  <c r="T28" i="17" s="1"/>
  <c r="U28" i="17" s="1"/>
  <c r="V28" i="17" s="1"/>
  <c r="W28" i="17" s="1"/>
  <c r="X28" i="17" s="1"/>
  <c r="Y28" i="17" s="1"/>
  <c r="Z28" i="17" s="1"/>
  <c r="AA28" i="17" s="1"/>
  <c r="B47" i="17"/>
  <c r="AB27" i="17"/>
  <c r="AB47" i="17" l="1"/>
  <c r="AB50" i="17" l="1"/>
  <c r="B53" i="17" s="1"/>
  <c r="C3" i="18" s="1"/>
  <c r="B52" i="17"/>
  <c r="C52" i="17" s="1"/>
  <c r="D52" i="17" s="1"/>
  <c r="E52" i="17" s="1"/>
  <c r="F52" i="17" s="1"/>
  <c r="G52" i="17" s="1"/>
  <c r="H52" i="17" s="1"/>
  <c r="I52" i="17" s="1"/>
  <c r="J52" i="17" s="1"/>
  <c r="K52" i="17" s="1"/>
  <c r="L52" i="17" s="1"/>
  <c r="M52" i="17" s="1"/>
  <c r="N52" i="17" s="1"/>
  <c r="O52" i="17" s="1"/>
  <c r="P52" i="17" s="1"/>
  <c r="Q52" i="17" s="1"/>
  <c r="R52" i="17" s="1"/>
  <c r="S52" i="17" s="1"/>
  <c r="T52" i="17" s="1"/>
  <c r="U52" i="17" s="1"/>
  <c r="V52" i="17" s="1"/>
  <c r="W52" i="17" s="1"/>
  <c r="X52" i="17" s="1"/>
  <c r="Y52" i="17" s="1"/>
  <c r="Z52" i="17" s="1"/>
  <c r="AA52"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<sst xmlns="http://schemas.openxmlformats.org/spreadsheetml/2006/main" count="289" uniqueCount="132">
  <si>
    <t>Option Number and Title</t>
  </si>
  <si>
    <t>Year</t>
  </si>
  <si>
    <t>Total</t>
  </si>
  <si>
    <t>Net Present Cost (Annual)</t>
  </si>
  <si>
    <t>Net Present Cost (Cumulative)</t>
  </si>
  <si>
    <t>Additional Information</t>
  </si>
  <si>
    <t>Output Summary Page</t>
  </si>
  <si>
    <t>A. Total Capital Costs (Annual)</t>
  </si>
  <si>
    <t>B. Total Capital Costs (Cumulative)</t>
  </si>
  <si>
    <t>CAPITAL COSTS (£):</t>
  </si>
  <si>
    <t>REVENUE COSTS(£):</t>
  </si>
  <si>
    <t>C. Total Revenue Costs (Annual)</t>
  </si>
  <si>
    <t>D. Total Revenue Costs (Cumulative)</t>
  </si>
  <si>
    <t>E. Total Costs (Annual)  (=A+C)</t>
  </si>
  <si>
    <t>F. Total Costs (Cumulative) (=B+D)</t>
  </si>
  <si>
    <t>G. Total Benefits (Annual)</t>
  </si>
  <si>
    <t>H. Total Benefits (Cumulative)</t>
  </si>
  <si>
    <t>NET UNDISCOUNTED COST*  (=E-G)</t>
  </si>
  <si>
    <t>p/KWh (2022)</t>
  </si>
  <si>
    <t>HIGH SCENARIO</t>
  </si>
  <si>
    <t>LOW SCENARIO</t>
  </si>
  <si>
    <t>CENTRAL SCENARIO</t>
  </si>
  <si>
    <t>2022 £/tCO2e</t>
  </si>
  <si>
    <t>Prices assumptions for carbon values (traded carbon = non-traded carbon)</t>
  </si>
  <si>
    <t>Table 15: Air quality activity costs from primary fuel use, 2022 p/kWh</t>
  </si>
  <si>
    <r>
      <t xml:space="preserve">These are new air quality values based on the 2019 NAEI data. For use in appraisals these values should be discounted using the HMT Green Book health discount rate of 1.5%, to be consistent with interdepartmental guidance. </t>
    </r>
    <r>
      <rPr>
        <sz val="11"/>
        <rFont val="Calibri"/>
        <family val="2"/>
        <scheme val="minor"/>
      </rPr>
      <t>The use of the lower health discount rate, compared to the standard 3.5% discount rate, i</t>
    </r>
    <r>
      <rPr>
        <sz val="10"/>
        <rFont val="Arial"/>
        <family val="2"/>
      </rPr>
      <t>s to reflect increases in willingness to pay for avoided health outcomes over time.</t>
    </r>
  </si>
  <si>
    <t xml:space="preserve">The updated activity costs take into account an improved understanding of health impacts, based on the latest advice from UK Health Security Agency (UKHSA) and the Committee on the Medical Effects of Air Pollution (COMEAP). For further information on the methodology, please see https://www.gov.uk/government/publications/air-quality-impact-pathway-guidance. To note, there are some categories in Table 15 which do not have any values, denoted as N/A, because the NAEI doesn’t have any emission values for those categories. </t>
  </si>
  <si>
    <t>NATIONAL AVERAGE</t>
  </si>
  <si>
    <t>Electricity</t>
  </si>
  <si>
    <t>(p/kWh)</t>
  </si>
  <si>
    <t xml:space="preserve">Energy Prices </t>
  </si>
  <si>
    <t xml:space="preserve">Carbon Values </t>
  </si>
  <si>
    <t>(£/kWh)</t>
  </si>
  <si>
    <t xml:space="preserve">Air quality </t>
  </si>
  <si>
    <t>iv.Average Cost of Electricity (£/kWh)</t>
  </si>
  <si>
    <r>
      <t>Table 1: Electricity emissions factors to 2100, kgCO</t>
    </r>
    <r>
      <rPr>
        <b/>
        <vertAlign val="subscript"/>
        <sz val="12"/>
        <color theme="8" tint="-0.499984740745262"/>
        <rFont val="Arial"/>
        <family val="2"/>
      </rPr>
      <t>2</t>
    </r>
    <r>
      <rPr>
        <b/>
        <sz val="12"/>
        <color theme="8" tint="-0.499984740745262"/>
        <rFont val="Arial"/>
        <family val="2"/>
      </rPr>
      <t>e/kWh</t>
    </r>
  </si>
  <si>
    <t>Consumption and generation-based emissions factors.</t>
  </si>
  <si>
    <r>
      <t xml:space="preserve">Analysts should use </t>
    </r>
    <r>
      <rPr>
        <b/>
        <sz val="10"/>
        <rFont val="Arial"/>
        <family val="2"/>
      </rPr>
      <t>consumption-based emissions factors</t>
    </r>
    <r>
      <rPr>
        <sz val="10"/>
        <rFont val="Arial"/>
        <family val="2"/>
      </rPr>
      <t xml:space="preserve"> for measuring GHG emissions per unit of final energy demand.  These emissions factors include transmission and distribution losses, i</t>
    </r>
    <r>
      <rPr>
        <b/>
        <sz val="10"/>
        <rFont val="Arial"/>
        <family val="2"/>
      </rPr>
      <t>ncluding significant losses due to power station inefficiency</t>
    </r>
    <r>
      <rPr>
        <sz val="10"/>
        <rFont val="Arial"/>
        <family val="2"/>
      </rPr>
      <t xml:space="preserve">.  </t>
    </r>
    <r>
      <rPr>
        <b/>
        <sz val="10"/>
        <rFont val="Arial"/>
        <family val="2"/>
      </rPr>
      <t xml:space="preserve">Generation-based emissions factors </t>
    </r>
    <r>
      <rPr>
        <sz val="10"/>
        <rFont val="Arial"/>
        <family val="2"/>
      </rPr>
      <t>measure GHG emissions per unit of electricity generated.</t>
    </r>
  </si>
  <si>
    <r>
      <rPr>
        <b/>
        <sz val="10"/>
        <rFont val="Arial"/>
        <family val="2"/>
      </rPr>
      <t xml:space="preserve">Long-run marginal emissions factors </t>
    </r>
    <r>
      <rPr>
        <sz val="10"/>
        <rFont val="Arial"/>
        <family val="2"/>
      </rPr>
      <t xml:space="preserve">should be used for measuring </t>
    </r>
    <r>
      <rPr>
        <i/>
        <sz val="10"/>
        <rFont val="Arial"/>
        <family val="2"/>
      </rPr>
      <t xml:space="preserve">small changes </t>
    </r>
    <r>
      <rPr>
        <sz val="10"/>
        <rFont val="Arial"/>
        <family val="2"/>
      </rPr>
      <t xml:space="preserve">in consumption or generation.  </t>
    </r>
    <r>
      <rPr>
        <b/>
        <sz val="10"/>
        <rFont val="Arial"/>
        <family val="2"/>
      </rPr>
      <t>Grid average</t>
    </r>
    <r>
      <rPr>
        <sz val="10"/>
        <rFont val="Arial"/>
        <family val="2"/>
      </rPr>
      <t xml:space="preserve"> emissions factors are used for footprinting.</t>
    </r>
  </si>
  <si>
    <t>Long-run marginal</t>
  </si>
  <si>
    <t>Consumption-based</t>
  </si>
  <si>
    <t>Commercial/ Public sector</t>
  </si>
  <si>
    <r>
      <rPr>
        <b/>
        <sz val="10"/>
        <color rgb="FF000000"/>
        <rFont val="Arial"/>
        <family val="2"/>
      </rPr>
      <t>Note:</t>
    </r>
    <r>
      <rPr>
        <sz val="10"/>
        <color rgb="FF000000"/>
        <rFont val="Arial"/>
        <family val="2"/>
      </rPr>
      <t xml:space="preserve"> GHGs include CO</t>
    </r>
    <r>
      <rPr>
        <vertAlign val="subscript"/>
        <sz val="10"/>
        <color rgb="FF000000"/>
        <rFont val="Arial"/>
        <family val="2"/>
      </rPr>
      <t>2</t>
    </r>
    <r>
      <rPr>
        <sz val="10"/>
        <color rgb="FF000000"/>
        <rFont val="Arial"/>
        <family val="2"/>
      </rPr>
      <t>, CH</t>
    </r>
    <r>
      <rPr>
        <vertAlign val="subscript"/>
        <sz val="10"/>
        <color rgb="FF000000"/>
        <rFont val="Arial"/>
        <family val="2"/>
      </rPr>
      <t>4</t>
    </r>
    <r>
      <rPr>
        <sz val="10"/>
        <color rgb="FF000000"/>
        <rFont val="Arial"/>
        <family val="2"/>
      </rPr>
      <t xml:space="preserve"> and N</t>
    </r>
    <r>
      <rPr>
        <vertAlign val="subscript"/>
        <sz val="10"/>
        <color rgb="FF000000"/>
        <rFont val="Arial"/>
        <family val="2"/>
      </rPr>
      <t>2</t>
    </r>
    <r>
      <rPr>
        <sz val="10"/>
        <color rgb="FF000000"/>
        <rFont val="Arial"/>
        <family val="2"/>
      </rPr>
      <t>O.</t>
    </r>
  </si>
  <si>
    <t>Source: DESNZmodelling</t>
  </si>
  <si>
    <t>Further guidance on the use of marginal and average emissions factors are available from the appraisal guidance (Chapter 3) and the background documentation (Chapter 2) which can be downloaded from the Green Gook supplementary guidance section of GOV.UK webpage:</t>
  </si>
  <si>
    <t xml:space="preserve">https://www.gov.uk/government/publications/valuation-of-energy-use-and-greenhouse-gas-emissions-for-appraisal </t>
  </si>
  <si>
    <t>(£/kgCO2e)</t>
  </si>
  <si>
    <t>viii. Air Quality Costs (£/kWh)</t>
  </si>
  <si>
    <t>vi.Carbon Value (£/kgCO2e)</t>
  </si>
  <si>
    <t>iii.Residual Electricity Usage (kWh) (=i-ii)</t>
  </si>
  <si>
    <t>vii. Emission Savings (kgCO2e) (=ii×v)</t>
  </si>
  <si>
    <r>
      <t>v.Electricity Emission Factor (kgCO</t>
    </r>
    <r>
      <rPr>
        <vertAlign val="subscript"/>
        <sz val="11"/>
        <color theme="0"/>
        <rFont val="Calibri"/>
        <family val="2"/>
        <scheme val="minor"/>
      </rPr>
      <t>2</t>
    </r>
    <r>
      <rPr>
        <sz val="11"/>
        <color theme="0"/>
        <rFont val="Calibri"/>
        <family val="2"/>
        <scheme val="minor"/>
      </rPr>
      <t>e/kWh)</t>
    </r>
  </si>
  <si>
    <t>Energy Cost Savings (=ii×iv)</t>
  </si>
  <si>
    <t>BENEFITS (£):</t>
  </si>
  <si>
    <t>Electricity Emission Factor</t>
  </si>
  <si>
    <t>(kgCO2e/kWh)</t>
  </si>
  <si>
    <t>Total Net Present Social Cost - discounted (£):</t>
  </si>
  <si>
    <t>Total Revenue (Energy Cost) Savings - discounted (£):</t>
  </si>
  <si>
    <t>Total CO2e Cost Savings - discounted (£):</t>
  </si>
  <si>
    <t>Total Air Quality Cost Savings - discounted (£):</t>
  </si>
  <si>
    <t>i.Average Electricity Usage p.a (kWh)</t>
  </si>
  <si>
    <r>
      <t>CO</t>
    </r>
    <r>
      <rPr>
        <vertAlign val="subscript"/>
        <sz val="11"/>
        <color theme="0"/>
        <rFont val="Calibri"/>
        <family val="2"/>
        <scheme val="minor"/>
      </rPr>
      <t>2</t>
    </r>
    <r>
      <rPr>
        <sz val="11"/>
        <color theme="0"/>
        <rFont val="Calibri"/>
        <family val="2"/>
        <scheme val="minor"/>
      </rPr>
      <t>e Monetised Savings (£) (=vi×vii)</t>
    </r>
  </si>
  <si>
    <t>Air Quality Monetised Savings (£) (=ii×viii)</t>
  </si>
  <si>
    <t>Calendar year</t>
  </si>
  <si>
    <t>2023 = 100</t>
  </si>
  <si>
    <t>Forecast as per HMT GDP deflator</t>
  </si>
  <si>
    <t>GDP Deflator</t>
  </si>
  <si>
    <t>Energy price forecasts - LRVC for Commercial/Public Sector</t>
  </si>
  <si>
    <t>Sensitivity Analysis</t>
  </si>
  <si>
    <t>Energy Prices</t>
  </si>
  <si>
    <t>Carbon Values</t>
  </si>
  <si>
    <t>Year of Procurement (select from drop-down)</t>
  </si>
  <si>
    <t>Select Central/Low/High Scenario</t>
  </si>
  <si>
    <t>Total Capital Costs Exc OB</t>
  </si>
  <si>
    <r>
      <t>Total CO</t>
    </r>
    <r>
      <rPr>
        <b/>
        <u/>
        <vertAlign val="subscript"/>
        <sz val="14"/>
        <color theme="0"/>
        <rFont val="Calibri"/>
        <family val="2"/>
        <scheme val="minor"/>
      </rPr>
      <t>2</t>
    </r>
    <r>
      <rPr>
        <b/>
        <u/>
        <sz val="14"/>
        <color theme="0"/>
        <rFont val="Calibri"/>
        <family val="2"/>
        <scheme val="minor"/>
      </rPr>
      <t>e Savings (t):</t>
    </r>
  </si>
  <si>
    <t>Total CO2e Savings (t):</t>
  </si>
  <si>
    <t xml:space="preserve"> </t>
  </si>
  <si>
    <t>%change on previous year</t>
  </si>
  <si>
    <t>Annual Deflator 2022 base</t>
  </si>
  <si>
    <t xml:space="preserve">Details </t>
  </si>
  <si>
    <t>BAU</t>
  </si>
  <si>
    <t>Opt 1</t>
  </si>
  <si>
    <t>Opt 2</t>
  </si>
  <si>
    <t>Opt 3</t>
  </si>
  <si>
    <t xml:space="preserve">*Photovoltaic Degradation Rates -- An Analytical Review: Preprint (2012) </t>
  </si>
  <si>
    <t xml:space="preserve">GDP Deflator: </t>
  </si>
  <si>
    <t>GDP deflators at market prices, and money GDP December 2024 (Quarterly National Accounts) - GOV.UK</t>
  </si>
  <si>
    <t>STRATEGIC POLICY DIVISION</t>
  </si>
  <si>
    <t>Department of Finance</t>
  </si>
  <si>
    <t xml:space="preserve">Clare House, </t>
  </si>
  <si>
    <t>303 Airport Road</t>
  </si>
  <si>
    <t>BELFAST</t>
  </si>
  <si>
    <t xml:space="preserve">  For degradation rates: </t>
  </si>
  <si>
    <t>*Solar Panel Degradation: What Is It and Why Should You Care? (2022)</t>
  </si>
  <si>
    <t>If you have any queries about the use of these spreadsheets, or about economic appraisal in general, contact the Economics Branch in your Department</t>
  </si>
  <si>
    <t>in the first instance.</t>
  </si>
  <si>
    <t>Green Book supplementary guidance: valuation of energy use and greenhouse gas emissions for appraisal</t>
  </si>
  <si>
    <t>HMT Guidance</t>
  </si>
  <si>
    <r>
      <rPr>
        <b/>
        <sz val="11"/>
        <color theme="0"/>
        <rFont val="Calibri"/>
        <family val="2"/>
        <scheme val="minor"/>
      </rPr>
      <t xml:space="preserve">  </t>
    </r>
    <r>
      <rPr>
        <b/>
        <u/>
        <sz val="11"/>
        <color theme="0"/>
        <rFont val="Calibri"/>
        <family val="2"/>
        <scheme val="minor"/>
      </rPr>
      <t>Sources of Information</t>
    </r>
  </si>
  <si>
    <t xml:space="preserve">This example is for a public building that uses 350,000 kWh electricity per annum. </t>
  </si>
  <si>
    <t xml:space="preserve">Assumed to have zero costs and all electricity sourced from the grid.  </t>
  </si>
  <si>
    <t xml:space="preserve">Supplier 1 </t>
  </si>
  <si>
    <t>System capable of producing 30,000 kWh per annum from PV</t>
  </si>
  <si>
    <t>Supplier 1</t>
  </si>
  <si>
    <t>System capable of producing 100,000 kWh per annum from PV</t>
  </si>
  <si>
    <t>Supplier 2</t>
  </si>
  <si>
    <t>Lower capital cost than supplier 1 but higher revenue costs</t>
  </si>
  <si>
    <t>All 'do something' options assumed to be procured in 2025</t>
  </si>
  <si>
    <t>Business as Usual</t>
  </si>
  <si>
    <t>Cost of PVs</t>
  </si>
  <si>
    <t>Cost of Invertor</t>
  </si>
  <si>
    <t>Cost of Real Time Display</t>
  </si>
  <si>
    <t>Cost of Mounting System</t>
  </si>
  <si>
    <t>Electrical Contractor Costs</t>
  </si>
  <si>
    <t>Security Costs</t>
  </si>
  <si>
    <t>Civil Costs</t>
  </si>
  <si>
    <t>Statutory Fees</t>
  </si>
  <si>
    <t>ICT Fees</t>
  </si>
  <si>
    <t xml:space="preserve">CPD  fees </t>
  </si>
  <si>
    <t>Maintenance Costs</t>
  </si>
  <si>
    <t>Labour</t>
  </si>
  <si>
    <t>Larger PV systems will result in economies of scale (lower CAPEX and OPEX per kWh produced)</t>
  </si>
  <si>
    <t>Results Explained</t>
  </si>
  <si>
    <t>The 'do something' options under the central scenarios will save between 30 and 99 tonnes of CO2e over the lifetime of the project.</t>
  </si>
  <si>
    <t>The BAU has the lowest NPSC (zero). This is to be expected, given there is assumed to have no costs and result in no benefits compared to the other options.</t>
  </si>
  <si>
    <t>All of the 'do something' options will result in lower annual energy costs that the BAU. The bigger systems (Opt 2 and 3) naturally save more than the small one (Opt 1).</t>
  </si>
  <si>
    <t xml:space="preserve">Note that there may be other considerations (including policy/strategy, non-monetary benefits, risks etc.) that may mean a bigger system is still the preferred way forward. Although affordability would also be a key </t>
  </si>
  <si>
    <t xml:space="preserve">consideration when selecting a preferred option in the BC. </t>
  </si>
  <si>
    <t xml:space="preserve">Purely in NPSC terms, and assuming departmental policy/strategy dictates the need to do something and introduce PV, Option 1 is likely to represent the greatest VfM at this point in time. </t>
  </si>
  <si>
    <t>Opt 1 - 30,000kWh PV</t>
  </si>
  <si>
    <t>Opt 2 - 100,000 kWh PV</t>
  </si>
  <si>
    <t>Opt 3 - 100,000kWh PV supplier 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</si>
</sst>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quot;£&quot;#,##0_);[Red]\(&quot;£&quot;#,##0\)"/>
    <numFmt numFmtId="165" formatCode="&quot;£&quot;#,##0.00_);[Red]\(&quot;£&quot;#,##0.00\)"/>
    <numFmt numFmtId="166" formatCode="_(* #,##0.00_);_(* \(#,##0.00\);_(* &quot;-&quot;??_);_(@_)"/>
    <numFmt numFmtId="167" formatCode="&quot;Year&quot;\ 0"/>
    <numFmt numFmtId="168" formatCode="0.000"/>
    <numFmt numFmtId="169" formatCode="&quot;Air Quality Discount Factor @&quot;\ 0.0%\ &quot;p.a.&quot;"/>
    <numFmt numFmtId="170" formatCode="&quot;Discount Factor @ &quot;0.0%&quot; p.a&quot;"/>
    <numFmt numFmtId="171" formatCode="0.0000"/>
    <numFmt numFmtId="172" formatCode="0.00000"/>
    <numFmt numFmtId="173" formatCode="[$-F400]h:mm:ss\ AM/PM"/>
    <numFmt numFmtId="174" formatCode="_-* #,##0_-;\-* #,##0_-;_-* &quot;-&quot;??_-;_-@_-"/>
    <numFmt numFmtId="175" formatCode="&quot;Optimum Bias (input here or in formula bar) @ &quot;0.0%"/>
    <numFmt numFmtId="176" formatCode="&quot;ii.Average Annual PV generation (kWh) (degeneration @&quot;\ 0.0%\ &quot; p.a.)&quot;"/>
  </numFmts>
  <fonts count="47" x14ac:knownFonts="1">
    <font>
      <sz val="11"/>
      <color theme="1"/>
      <name val="Calibri"/>
      <family val="2"/>
      <scheme val="minor"/>
    </font>
    <font>
      <sz val="11"/>
      <color theme="0"/>
      <name val="Calibri"/>
      <family val="2"/>
      <scheme val="minor"/>
    </font>
    <font>
      <b/>
      <u/>
      <sz val="11"/>
      <color theme="0"/>
      <name val="Calibri"/>
      <family val="2"/>
      <scheme val="minor"/>
    </font>
    <font>
      <b/>
      <u/>
      <sz val="14"/>
      <color theme="0"/>
      <name val="Calibri"/>
      <family val="2"/>
      <scheme val="minor"/>
    </font>
    <font>
      <sz val="11"/>
      <color theme="1"/>
      <name val="Calibri"/>
      <family val="2"/>
      <scheme val="minor"/>
    </font>
    <font>
      <sz val="10"/>
      <color theme="1"/>
      <name val="Arial"/>
      <family val="2"/>
    </font>
    <font>
      <sz val="10"/>
      <name val="Arial"/>
      <family val="2"/>
    </font>
    <font>
      <sz val="11"/>
      <name val="Calibri"/>
      <family val="2"/>
      <scheme val="minor"/>
    </font>
    <font>
      <vertAlign val="subscript"/>
      <sz val="11"/>
      <color theme="0"/>
      <name val="Calibri"/>
      <family val="2"/>
      <scheme val="minor"/>
    </font>
    <font>
      <b/>
      <u/>
      <vertAlign val="subscript"/>
      <sz val="14"/>
      <color theme="0"/>
      <name val="Calibri"/>
      <family val="2"/>
      <scheme val="minor"/>
    </font>
    <font>
      <b/>
      <u/>
      <sz val="18"/>
      <color theme="0"/>
      <name val="Calibri"/>
      <family val="2"/>
      <scheme val="minor"/>
    </font>
    <font>
      <b/>
      <u/>
      <sz val="11"/>
      <color rgb="FFFFFF00"/>
      <name val="Calibri"/>
      <family val="2"/>
      <scheme val="minor"/>
    </font>
    <font>
      <b/>
      <sz val="10"/>
      <name val="Arial"/>
      <family val="2"/>
    </font>
    <font>
      <b/>
      <u/>
      <sz val="12"/>
      <color theme="1"/>
      <name val="Arial"/>
      <family val="2"/>
    </font>
    <font>
      <i/>
      <sz val="10"/>
      <color theme="1"/>
      <name val="Arial"/>
      <family val="2"/>
    </font>
    <font>
      <b/>
      <u/>
      <sz val="10"/>
      <color theme="1"/>
      <name val="Arial"/>
      <family val="2"/>
    </font>
    <font>
      <sz val="9"/>
      <color theme="1"/>
      <name val="Arial"/>
      <family val="2"/>
    </font>
    <font>
      <sz val="8"/>
      <name val="Arial"/>
      <family val="2"/>
    </font>
    <font>
      <b/>
      <sz val="11"/>
      <color theme="1"/>
      <name val="Calibri"/>
      <family val="2"/>
      <scheme val="minor"/>
    </font>
    <font>
      <sz val="10"/>
      <color rgb="FFFF0000"/>
      <name val="Arial"/>
      <family val="2"/>
    </font>
    <font>
      <u/>
      <sz val="10"/>
      <color theme="10"/>
      <name val="Arial"/>
      <family val="2"/>
    </font>
    <font>
      <b/>
      <sz val="10"/>
      <color rgb="FF000000"/>
      <name val="Arial"/>
      <family val="2"/>
    </font>
    <font>
      <b/>
      <sz val="10"/>
      <color theme="0"/>
      <name val="Arial"/>
      <family val="2"/>
    </font>
    <font>
      <b/>
      <sz val="12"/>
      <color theme="8" tint="-0.499984740745262"/>
      <name val="Arial"/>
      <family val="2"/>
    </font>
    <font>
      <b/>
      <vertAlign val="subscript"/>
      <sz val="12"/>
      <color theme="8" tint="-0.499984740745262"/>
      <name val="Arial"/>
      <family val="2"/>
    </font>
    <font>
      <b/>
      <u/>
      <sz val="10"/>
      <name val="Arial"/>
      <family val="2"/>
    </font>
    <font>
      <b/>
      <u/>
      <sz val="12"/>
      <name val="Arial"/>
      <family val="2"/>
    </font>
    <font>
      <b/>
      <sz val="12"/>
      <color theme="3" tint="-0.249977111117893"/>
      <name val="Arial"/>
      <family val="2"/>
    </font>
    <font>
      <b/>
      <sz val="10"/>
      <color theme="2"/>
      <name val="Arial"/>
      <family val="2"/>
    </font>
    <font>
      <b/>
      <sz val="11"/>
      <color theme="2"/>
      <name val="Calibri"/>
      <family val="2"/>
      <scheme val="minor"/>
    </font>
    <font>
      <b/>
      <i/>
      <sz val="11"/>
      <color theme="1"/>
      <name val="Calibri"/>
      <family val="2"/>
      <scheme val="minor"/>
    </font>
    <font>
      <sz val="10"/>
      <color rgb="FF000000"/>
      <name val="Arial"/>
      <family val="2"/>
    </font>
    <font>
      <i/>
      <sz val="10"/>
      <name val="Arial"/>
      <family val="2"/>
    </font>
    <font>
      <u/>
      <sz val="12"/>
      <color theme="10"/>
      <name val="Arial"/>
      <family val="2"/>
    </font>
    <font>
      <vertAlign val="subscript"/>
      <sz val="10"/>
      <color rgb="FF000000"/>
      <name val="Arial"/>
      <family val="2"/>
    </font>
    <font>
      <b/>
      <sz val="11"/>
      <color theme="0"/>
      <name val="Calibri"/>
      <family val="2"/>
      <scheme val="minor"/>
    </font>
    <font>
      <b/>
      <sz val="11"/>
      <color rgb="FFFFFF00"/>
      <name val="Calibri"/>
      <family val="2"/>
      <scheme val="minor"/>
    </font>
    <font>
      <sz val="10"/>
      <color theme="0"/>
      <name val="Arial"/>
      <family val="2"/>
    </font>
    <font>
      <b/>
      <u/>
      <sz val="10"/>
      <color theme="0"/>
      <name val="Arial"/>
      <family val="2"/>
    </font>
    <font>
      <b/>
      <sz val="14"/>
      <color theme="0"/>
      <name val="Calibri"/>
      <family val="2"/>
      <scheme val="minor"/>
    </font>
    <font>
      <b/>
      <sz val="14"/>
      <color theme="1"/>
      <name val="Calibri"/>
      <family val="2"/>
      <scheme val="minor"/>
    </font>
    <font>
      <b/>
      <sz val="11"/>
      <name val="Calibri"/>
      <family val="2"/>
      <scheme val="minor"/>
    </font>
    <font>
      <b/>
      <u/>
      <sz val="11"/>
      <color rgb="FF000000"/>
      <name val="Calibri"/>
      <family val="2"/>
      <scheme val="minor"/>
    </font>
    <font>
      <sz val="11"/>
      <color rgb="FF000000"/>
      <name val="Calibri"/>
      <family val="2"/>
      <scheme val="minor"/>
    </font>
    <font>
      <u/>
      <sz val="10"/>
      <color theme="0"/>
      <name val="Arial"/>
      <family val="2"/>
    </font>
    <font>
      <b/>
      <sz val="11"/>
      <color rgb="FFA2A2A2"/>
      <name val="Calibri"/>
      <family val="2"/>
      <scheme val="minor"/>
    </font>
    <font>
      <sz val="11"/>
      <color rgb="FFA2A2A2"/>
      <name val="Calibri"/>
      <family val="2"/>
      <scheme val="minor"/>
    </font>
  </fonts>
  <fills count="18">
    <fill>
      <patternFill patternType="none"/>
    </fill>
    <fill>
      <patternFill patternType="gray125"/>
    </fill>
    <fill>
      <patternFill patternType="solid">
        <fgColor theme="9"/>
      </patternFill>
    </fill>
    <fill>
      <patternFill patternType="solid">
        <fgColor rgb="FFFFCCCC"/>
        <bgColor indexed="64"/>
      </patternFill>
    </fill>
    <fill>
      <patternFill patternType="solid">
        <fgColor theme="0"/>
        <bgColor indexed="64"/>
      </patternFill>
    </fill>
    <fill>
      <patternFill patternType="solid">
        <fgColor theme="8" tint="0.39997558519241921"/>
        <bgColor rgb="FF000000"/>
      </patternFill>
    </fill>
    <fill>
      <patternFill patternType="solid">
        <fgColor theme="8" tint="0.39997558519241921"/>
        <bgColor indexed="64"/>
      </patternFill>
    </fill>
    <fill>
      <patternFill patternType="solid">
        <fgColor theme="8" tint="-0.499984740745262"/>
        <bgColor indexed="64"/>
      </patternFill>
    </fill>
    <fill>
      <patternFill patternType="solid">
        <fgColor theme="2" tint="-4.9989318521683403E-2"/>
        <bgColor indexed="64"/>
      </patternFill>
    </fill>
    <fill>
      <patternFill patternType="solid">
        <fgColor theme="8" tint="0.79998168889431442"/>
        <bgColor indexed="64"/>
      </patternFill>
    </fill>
    <fill>
      <patternFill patternType="solid">
        <fgColor rgb="FFFFFFFF"/>
        <bgColor indexed="64"/>
      </patternFill>
    </fill>
    <fill>
      <patternFill patternType="solid">
        <fgColor rgb="FFFFFF00"/>
        <bgColor indexed="64"/>
      </patternFill>
    </fill>
    <fill>
      <patternFill patternType="solid">
        <fgColor theme="9"/>
        <bgColor indexed="64"/>
      </patternFill>
    </fill>
    <fill>
      <patternFill patternType="solid">
        <fgColor theme="8" tint="-0.499984740745262"/>
        <bgColor theme="4"/>
      </patternFill>
    </fill>
    <fill>
      <patternFill patternType="solid">
        <fgColor theme="8" tint="-0.249977111117893"/>
        <bgColor theme="4"/>
      </patternFill>
    </fill>
    <fill>
      <patternFill patternType="solid">
        <fgColor theme="0" tint="-4.9989318521683403E-2"/>
        <bgColor indexed="64"/>
      </patternFill>
    </fill>
    <fill>
      <patternFill patternType="solid">
        <fgColor rgb="FFFFFFFF"/>
        <bgColor rgb="FF000000"/>
      </patternFill>
    </fill>
    <fill>
      <patternFill patternType="solid">
        <fgColor theme="4" tint="-0.499984740745262"/>
        <bgColor indexed="64"/>
      </patternFill>
    </fill>
  </fills>
  <borders count="26">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medium">
        <color indexed="64"/>
      </left>
      <right/>
      <top/>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top/>
      <bottom style="medium">
        <color rgb="FF000000"/>
      </bottom>
      <diagonal/>
    </border>
    <border>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s>
  <cellStyleXfs count="15">
    <xf numFmtId="0" fontId="0" fillId="0" borderId="0"/>
    <xf numFmtId="0" fontId="1" fillId="2" borderId="0" applyNumberFormat="0" applyBorder="0" applyAlignment="0" applyProtection="0"/>
    <xf numFmtId="0" fontId="5" fillId="0" borderId="0"/>
    <xf numFmtId="9" fontId="5" fillId="0" borderId="0" applyFont="0" applyFill="0" applyBorder="0" applyAlignment="0" applyProtection="0"/>
    <xf numFmtId="0" fontId="4" fillId="0" borderId="0"/>
    <xf numFmtId="0" fontId="6" fillId="0" borderId="0"/>
    <xf numFmtId="0" fontId="4" fillId="0" borderId="0"/>
    <xf numFmtId="0" fontId="4" fillId="0" borderId="0"/>
    <xf numFmtId="0" fontId="4" fillId="0" borderId="0"/>
    <xf numFmtId="0" fontId="4" fillId="0" borderId="0"/>
    <xf numFmtId="4" fontId="7" fillId="3" borderId="0" applyBorder="0">
      <alignment horizontal="center" vertical="center" wrapText="1"/>
    </xf>
    <xf numFmtId="0" fontId="5" fillId="0" borderId="0"/>
    <xf numFmtId="0" fontId="20" fillId="0" borderId="0" applyNumberFormat="0" applyFill="0" applyBorder="0" applyAlignment="0" applyProtection="0">
      <alignment vertical="top"/>
      <protection locked="0"/>
    </xf>
    <xf numFmtId="173" fontId="33" fillId="0" borderId="0" applyNumberFormat="0" applyFill="0" applyBorder="0" applyAlignment="0" applyProtection="0">
      <alignment vertical="top"/>
      <protection locked="0"/>
    </xf>
    <xf numFmtId="166" fontId="4" fillId="0" borderId="0" applyFont="0" applyFill="0" applyBorder="0" applyAlignment="0" applyProtection="0"/>
  </cellStyleXfs>
  <cellXfs count="181">
    <xf numFmtId="0" fontId="0" fillId="0" borderId="0" xfId="0"/>
    <xf numFmtId="0" fontId="0" fillId="0" borderId="0" xfId="0" applyAlignment="1">
      <alignment horizontal="left"/>
    </xf>
    <xf numFmtId="0" fontId="0" fillId="0" borderId="13" xfId="0" applyBorder="1"/>
    <xf numFmtId="0" fontId="13" fillId="0" borderId="0" xfId="2" applyFont="1" applyAlignment="1">
      <alignment horizontal="left"/>
    </xf>
    <xf numFmtId="0" fontId="5" fillId="0" borderId="0" xfId="2"/>
    <xf numFmtId="0" fontId="14" fillId="0" borderId="0" xfId="2" applyFont="1"/>
    <xf numFmtId="0" fontId="5" fillId="0" borderId="0" xfId="2" applyAlignment="1">
      <alignment horizontal="center"/>
    </xf>
    <xf numFmtId="0" fontId="15" fillId="0" borderId="13" xfId="2" applyFont="1" applyBorder="1" applyAlignment="1">
      <alignment horizontal="center"/>
    </xf>
    <xf numFmtId="0" fontId="16" fillId="0" borderId="9" xfId="2" applyFont="1" applyBorder="1"/>
    <xf numFmtId="0" fontId="17" fillId="0" borderId="0" xfId="2" applyFont="1" applyAlignment="1">
      <alignment horizontal="center"/>
    </xf>
    <xf numFmtId="0" fontId="6" fillId="0" borderId="0" xfId="2" applyFont="1"/>
    <xf numFmtId="2" fontId="6" fillId="0" borderId="0" xfId="2" applyNumberFormat="1" applyFont="1"/>
    <xf numFmtId="0" fontId="5" fillId="4" borderId="0" xfId="2" applyFill="1"/>
    <xf numFmtId="0" fontId="20" fillId="4" borderId="0" xfId="12" applyFill="1" applyAlignment="1" applyProtection="1"/>
    <xf numFmtId="0" fontId="6" fillId="4" borderId="0" xfId="2" applyFont="1" applyFill="1" applyAlignment="1">
      <alignment horizontal="left" wrapText="1"/>
    </xf>
    <xf numFmtId="1" fontId="6" fillId="0" borderId="0" xfId="2" applyNumberFormat="1" applyFont="1"/>
    <xf numFmtId="1" fontId="4" fillId="0" borderId="0" xfId="6" applyNumberFormat="1"/>
    <xf numFmtId="0" fontId="25" fillId="0" borderId="0" xfId="2" applyFont="1" applyAlignment="1">
      <alignment horizontal="center"/>
    </xf>
    <xf numFmtId="0" fontId="12" fillId="0" borderId="0" xfId="2" applyFont="1"/>
    <xf numFmtId="0" fontId="12" fillId="0" borderId="0" xfId="2" applyFont="1" applyAlignment="1">
      <alignment horizontal="center"/>
    </xf>
    <xf numFmtId="164" fontId="6" fillId="0" borderId="0" xfId="2" applyNumberFormat="1" applyFont="1"/>
    <xf numFmtId="0" fontId="26" fillId="0" borderId="0" xfId="2" applyFont="1" applyAlignment="1">
      <alignment horizontal="left"/>
    </xf>
    <xf numFmtId="0" fontId="27" fillId="4" borderId="0" xfId="2" applyFont="1" applyFill="1"/>
    <xf numFmtId="0" fontId="19" fillId="4" borderId="0" xfId="2" applyFont="1" applyFill="1" applyAlignment="1">
      <alignment horizontal="left" wrapText="1"/>
    </xf>
    <xf numFmtId="0" fontId="22" fillId="4" borderId="0" xfId="2" applyFont="1" applyFill="1" applyAlignment="1">
      <alignment horizontal="center"/>
    </xf>
    <xf numFmtId="0" fontId="4" fillId="4" borderId="0" xfId="8" applyFill="1"/>
    <xf numFmtId="0" fontId="18" fillId="4" borderId="0" xfId="8" applyFont="1" applyFill="1"/>
    <xf numFmtId="0" fontId="28" fillId="7" borderId="13" xfId="2" applyFont="1" applyFill="1" applyBorder="1" applyAlignment="1">
      <alignment horizontal="center"/>
    </xf>
    <xf numFmtId="0" fontId="29" fillId="7" borderId="13" xfId="8" applyFont="1" applyFill="1" applyBorder="1"/>
    <xf numFmtId="0" fontId="22" fillId="8" borderId="0" xfId="2" applyFont="1" applyFill="1" applyAlignment="1">
      <alignment horizontal="center"/>
    </xf>
    <xf numFmtId="0" fontId="30" fillId="6" borderId="15" xfId="8" applyFont="1" applyFill="1" applyBorder="1"/>
    <xf numFmtId="0" fontId="18" fillId="6" borderId="16" xfId="8" applyFont="1" applyFill="1" applyBorder="1"/>
    <xf numFmtId="0" fontId="18" fillId="4" borderId="17" xfId="8" applyFont="1" applyFill="1" applyBorder="1"/>
    <xf numFmtId="0" fontId="18" fillId="4" borderId="18" xfId="8" applyFont="1" applyFill="1" applyBorder="1"/>
    <xf numFmtId="0" fontId="4" fillId="9" borderId="19" xfId="8" applyFill="1" applyBorder="1"/>
    <xf numFmtId="0" fontId="4" fillId="9" borderId="14" xfId="8" applyFill="1" applyBorder="1"/>
    <xf numFmtId="2" fontId="31" fillId="4" borderId="0" xfId="11" applyNumberFormat="1" applyFont="1" applyFill="1" applyAlignment="1">
      <alignment horizontal="center" vertical="center"/>
    </xf>
    <xf numFmtId="2" fontId="31" fillId="4" borderId="8" xfId="11" applyNumberFormat="1" applyFont="1" applyFill="1" applyBorder="1" applyAlignment="1">
      <alignment horizontal="center" vertical="center"/>
    </xf>
    <xf numFmtId="0" fontId="5" fillId="4" borderId="0" xfId="2" applyFill="1" applyAlignment="1">
      <alignment horizontal="center"/>
    </xf>
    <xf numFmtId="0" fontId="5" fillId="8" borderId="0" xfId="2" applyFill="1" applyAlignment="1">
      <alignment horizontal="center"/>
    </xf>
    <xf numFmtId="2" fontId="6" fillId="4" borderId="0" xfId="2" applyNumberFormat="1" applyFont="1" applyFill="1" applyAlignment="1">
      <alignment horizontal="center"/>
    </xf>
    <xf numFmtId="2" fontId="4" fillId="4" borderId="0" xfId="8" applyNumberFormat="1" applyFill="1"/>
    <xf numFmtId="0" fontId="28" fillId="4" borderId="1" xfId="2" applyFont="1" applyFill="1" applyBorder="1" applyAlignment="1">
      <alignment horizontal="center"/>
    </xf>
    <xf numFmtId="0" fontId="29" fillId="4" borderId="2" xfId="8" applyFont="1" applyFill="1" applyBorder="1"/>
    <xf numFmtId="0" fontId="0" fillId="11" borderId="0" xfId="0" applyFill="1" applyAlignment="1">
      <alignment wrapText="1"/>
    </xf>
    <xf numFmtId="2" fontId="0" fillId="0" borderId="0" xfId="0" applyNumberFormat="1"/>
    <xf numFmtId="0" fontId="6" fillId="4" borderId="0" xfId="2" applyFont="1" applyFill="1"/>
    <xf numFmtId="0" fontId="12" fillId="4" borderId="0" xfId="2" applyFont="1" applyFill="1"/>
    <xf numFmtId="0" fontId="23" fillId="4" borderId="0" xfId="2" applyFont="1" applyFill="1"/>
    <xf numFmtId="0" fontId="6" fillId="4" borderId="0" xfId="2" applyFont="1" applyFill="1" applyAlignment="1">
      <alignment wrapText="1"/>
    </xf>
    <xf numFmtId="10" fontId="6" fillId="4" borderId="0" xfId="2" applyNumberFormat="1" applyFont="1" applyFill="1"/>
    <xf numFmtId="168" fontId="31" fillId="10" borderId="9" xfId="2" applyNumberFormat="1" applyFont="1" applyFill="1" applyBorder="1" applyAlignment="1">
      <alignment horizontal="center" vertical="center"/>
    </xf>
    <xf numFmtId="168" fontId="31" fillId="10" borderId="0" xfId="2" applyNumberFormat="1" applyFont="1" applyFill="1" applyAlignment="1">
      <alignment horizontal="center" vertical="center"/>
    </xf>
    <xf numFmtId="1" fontId="6" fillId="4" borderId="0" xfId="2" applyNumberFormat="1" applyFont="1" applyFill="1"/>
    <xf numFmtId="171" fontId="6" fillId="4" borderId="0" xfId="2" applyNumberFormat="1" applyFont="1" applyFill="1"/>
    <xf numFmtId="0" fontId="31" fillId="4" borderId="0" xfId="2" applyFont="1" applyFill="1" applyAlignment="1">
      <alignment vertical="center"/>
    </xf>
    <xf numFmtId="0" fontId="6" fillId="4" borderId="0" xfId="2" applyFont="1" applyFill="1" applyAlignment="1">
      <alignment horizontal="left"/>
    </xf>
    <xf numFmtId="0" fontId="21" fillId="5" borderId="13" xfId="2" applyFont="1" applyFill="1" applyBorder="1" applyAlignment="1">
      <alignment horizontal="center" vertical="center"/>
    </xf>
    <xf numFmtId="171" fontId="6" fillId="6" borderId="13" xfId="2" applyNumberFormat="1" applyFont="1" applyFill="1" applyBorder="1" applyAlignment="1">
      <alignment horizontal="center" wrapText="1"/>
    </xf>
    <xf numFmtId="168" fontId="31" fillId="15" borderId="13" xfId="2" applyNumberFormat="1" applyFont="1" applyFill="1" applyBorder="1" applyAlignment="1">
      <alignment horizontal="center" vertical="center"/>
    </xf>
    <xf numFmtId="0" fontId="1" fillId="12" borderId="13" xfId="0" applyFont="1" applyFill="1" applyBorder="1"/>
    <xf numFmtId="0" fontId="37" fillId="12" borderId="13" xfId="2" applyFont="1" applyFill="1" applyBorder="1" applyAlignment="1">
      <alignment horizontal="center"/>
    </xf>
    <xf numFmtId="0" fontId="38" fillId="12" borderId="13" xfId="2" applyFont="1" applyFill="1" applyBorder="1" applyAlignment="1">
      <alignment horizontal="center"/>
    </xf>
    <xf numFmtId="0" fontId="18" fillId="12" borderId="13" xfId="0" applyFont="1" applyFill="1" applyBorder="1"/>
    <xf numFmtId="172" fontId="1" fillId="12" borderId="13" xfId="0" applyNumberFormat="1" applyFont="1" applyFill="1" applyBorder="1"/>
    <xf numFmtId="0" fontId="5" fillId="12" borderId="13" xfId="2" applyFill="1" applyBorder="1" applyAlignment="1">
      <alignment horizontal="center"/>
    </xf>
    <xf numFmtId="0" fontId="4" fillId="12" borderId="13" xfId="0" applyFont="1" applyFill="1" applyBorder="1"/>
    <xf numFmtId="165" fontId="4" fillId="12" borderId="13" xfId="0" applyNumberFormat="1" applyFont="1" applyFill="1" applyBorder="1"/>
    <xf numFmtId="0" fontId="16" fillId="0" borderId="13" xfId="2" applyFont="1" applyBorder="1"/>
    <xf numFmtId="0" fontId="4" fillId="0" borderId="13" xfId="0" applyFont="1" applyBorder="1"/>
    <xf numFmtId="0" fontId="22" fillId="13" borderId="21" xfId="2" applyFont="1" applyFill="1" applyBorder="1" applyAlignment="1">
      <alignment horizontal="left" vertical="top" wrapText="1"/>
    </xf>
    <xf numFmtId="0" fontId="12" fillId="14" borderId="21" xfId="2" applyFont="1" applyFill="1" applyBorder="1" applyAlignment="1">
      <alignment vertical="top" wrapText="1"/>
    </xf>
    <xf numFmtId="0" fontId="22" fillId="13" borderId="22" xfId="2" applyFont="1" applyFill="1" applyBorder="1" applyAlignment="1">
      <alignment horizontal="center" vertical="top" wrapText="1"/>
    </xf>
    <xf numFmtId="0" fontId="12" fillId="14" borderId="22" xfId="2" applyFont="1" applyFill="1" applyBorder="1" applyAlignment="1">
      <alignment vertical="top" wrapText="1"/>
    </xf>
    <xf numFmtId="0" fontId="0" fillId="4" borderId="15" xfId="0" applyFill="1" applyBorder="1" applyAlignment="1">
      <alignment wrapText="1"/>
    </xf>
    <xf numFmtId="0" fontId="1" fillId="4" borderId="20" xfId="1" applyFill="1" applyBorder="1"/>
    <xf numFmtId="0" fontId="1" fillId="4" borderId="16" xfId="1" applyFill="1" applyBorder="1"/>
    <xf numFmtId="168" fontId="0" fillId="11" borderId="0" xfId="0" applyNumberFormat="1" applyFill="1"/>
    <xf numFmtId="0" fontId="6" fillId="16" borderId="4" xfId="0" applyFont="1" applyFill="1" applyBorder="1" applyAlignment="1">
      <alignment horizontal="center"/>
    </xf>
    <xf numFmtId="0" fontId="6" fillId="16" borderId="0" xfId="0" applyFont="1" applyFill="1" applyAlignment="1">
      <alignment horizontal="center"/>
    </xf>
    <xf numFmtId="0" fontId="6" fillId="16" borderId="23" xfId="0" applyFont="1" applyFill="1" applyBorder="1" applyAlignment="1">
      <alignment horizontal="center"/>
    </xf>
    <xf numFmtId="168" fontId="5" fillId="0" borderId="0" xfId="2" applyNumberFormat="1"/>
    <xf numFmtId="168" fontId="6" fillId="16" borderId="4" xfId="0" applyNumberFormat="1" applyFont="1" applyFill="1" applyBorder="1" applyAlignment="1">
      <alignment horizontal="center"/>
    </xf>
    <xf numFmtId="168" fontId="6" fillId="16" borderId="0" xfId="0" applyNumberFormat="1" applyFont="1" applyFill="1" applyAlignment="1">
      <alignment horizontal="center"/>
    </xf>
    <xf numFmtId="168" fontId="6" fillId="16" borderId="23" xfId="0" applyNumberFormat="1" applyFont="1" applyFill="1" applyBorder="1" applyAlignment="1">
      <alignment horizontal="center"/>
    </xf>
    <xf numFmtId="0" fontId="40" fillId="0" borderId="5" xfId="0" applyFont="1" applyBorder="1"/>
    <xf numFmtId="0" fontId="0" fillId="4" borderId="1" xfId="0" applyFill="1" applyBorder="1"/>
    <xf numFmtId="0" fontId="0" fillId="0" borderId="3" xfId="0" applyBorder="1"/>
    <xf numFmtId="0" fontId="7" fillId="4" borderId="13" xfId="1" applyFont="1" applyFill="1" applyBorder="1" applyAlignment="1">
      <alignment horizontal="right"/>
    </xf>
    <xf numFmtId="0" fontId="7" fillId="0" borderId="13" xfId="0" applyFont="1" applyBorder="1"/>
    <xf numFmtId="0" fontId="7" fillId="0" borderId="16" xfId="1" applyFont="1" applyFill="1" applyBorder="1"/>
    <xf numFmtId="0" fontId="7" fillId="0" borderId="13" xfId="1" applyFont="1" applyFill="1" applyBorder="1"/>
    <xf numFmtId="0" fontId="0" fillId="12" borderId="13" xfId="0" applyFill="1" applyBorder="1"/>
    <xf numFmtId="0" fontId="1" fillId="12" borderId="13" xfId="0" applyFont="1" applyFill="1" applyBorder="1" applyAlignment="1">
      <alignment horizontal="left" vertical="top"/>
    </xf>
    <xf numFmtId="171" fontId="1" fillId="12" borderId="13" xfId="0" applyNumberFormat="1" applyFont="1" applyFill="1" applyBorder="1" applyAlignment="1">
      <alignment horizontal="right" vertical="top"/>
    </xf>
    <xf numFmtId="0" fontId="1" fillId="12" borderId="13" xfId="0" applyFont="1" applyFill="1" applyBorder="1" applyAlignment="1">
      <alignment horizontal="right" vertical="top"/>
    </xf>
    <xf numFmtId="0" fontId="1" fillId="12" borderId="16" xfId="0" applyFont="1" applyFill="1" applyBorder="1" applyAlignment="1">
      <alignment horizontal="left" vertical="top"/>
    </xf>
    <xf numFmtId="0" fontId="1" fillId="12" borderId="15" xfId="0" applyFont="1" applyFill="1" applyBorder="1" applyAlignment="1">
      <alignment horizontal="left" vertical="top"/>
    </xf>
    <xf numFmtId="0" fontId="1" fillId="12" borderId="24" xfId="0" applyFont="1" applyFill="1" applyBorder="1" applyAlignment="1">
      <alignment horizontal="left" vertical="top"/>
    </xf>
    <xf numFmtId="171" fontId="1" fillId="12" borderId="21" xfId="0" applyNumberFormat="1" applyFont="1" applyFill="1" applyBorder="1" applyAlignment="1">
      <alignment horizontal="right" vertical="top"/>
    </xf>
    <xf numFmtId="0" fontId="1" fillId="12" borderId="21" xfId="0" applyFont="1" applyFill="1" applyBorder="1" applyAlignment="1">
      <alignment horizontal="right" vertical="top"/>
    </xf>
    <xf numFmtId="0" fontId="1" fillId="12" borderId="21" xfId="0" applyFont="1" applyFill="1" applyBorder="1" applyAlignment="1">
      <alignment horizontal="left" vertical="top"/>
    </xf>
    <xf numFmtId="0" fontId="1" fillId="12" borderId="17" xfId="0" applyFont="1" applyFill="1" applyBorder="1" applyAlignment="1">
      <alignment horizontal="left" vertical="top"/>
    </xf>
    <xf numFmtId="0" fontId="41" fillId="12" borderId="13" xfId="0" applyFont="1" applyFill="1" applyBorder="1" applyAlignment="1">
      <alignment horizontal="left" vertical="top"/>
    </xf>
    <xf numFmtId="0" fontId="0" fillId="4" borderId="0" xfId="0" applyFill="1"/>
    <xf numFmtId="0" fontId="18" fillId="11" borderId="0" xfId="0" applyFont="1" applyFill="1"/>
    <xf numFmtId="0" fontId="0" fillId="11" borderId="0" xfId="0" applyFill="1"/>
    <xf numFmtId="0" fontId="18" fillId="11" borderId="10" xfId="0" applyFont="1" applyFill="1" applyBorder="1"/>
    <xf numFmtId="0" fontId="0" fillId="11" borderId="4" xfId="0" applyFill="1" applyBorder="1"/>
    <xf numFmtId="0" fontId="0" fillId="11" borderId="5" xfId="0" applyFill="1" applyBorder="1"/>
    <xf numFmtId="0" fontId="0" fillId="11" borderId="11" xfId="0" applyFill="1" applyBorder="1"/>
    <xf numFmtId="0" fontId="0" fillId="11" borderId="6" xfId="0" applyFill="1" applyBorder="1"/>
    <xf numFmtId="0" fontId="0" fillId="11" borderId="7" xfId="0" applyFill="1" applyBorder="1"/>
    <xf numFmtId="0" fontId="0" fillId="11" borderId="9" xfId="0" applyFill="1" applyBorder="1"/>
    <xf numFmtId="0" fontId="0" fillId="11" borderId="8" xfId="0" applyFill="1" applyBorder="1"/>
    <xf numFmtId="0" fontId="2" fillId="17" borderId="0" xfId="0" applyFont="1" applyFill="1"/>
    <xf numFmtId="174" fontId="0" fillId="17" borderId="0" xfId="14" applyNumberFormat="1" applyFont="1" applyFill="1" applyAlignment="1">
      <alignment horizontal="right"/>
    </xf>
    <xf numFmtId="0" fontId="0" fillId="17" borderId="0" xfId="0" applyFill="1"/>
    <xf numFmtId="0" fontId="42" fillId="17" borderId="0" xfId="0" applyFont="1" applyFill="1"/>
    <xf numFmtId="0" fontId="43" fillId="17" borderId="0" xfId="0" applyFont="1" applyFill="1"/>
    <xf numFmtId="0" fontId="1" fillId="4" borderId="0" xfId="0" applyFont="1" applyFill="1"/>
    <xf numFmtId="0" fontId="44" fillId="17" borderId="0" xfId="12" applyFont="1" applyFill="1" applyAlignment="1" applyProtection="1"/>
    <xf numFmtId="0" fontId="39" fillId="17" borderId="13" xfId="1" applyFont="1" applyFill="1" applyBorder="1" applyAlignment="1">
      <alignment horizontal="right"/>
    </xf>
    <xf numFmtId="0" fontId="1" fillId="17" borderId="15" xfId="1" applyFill="1" applyBorder="1" applyAlignment="1">
      <alignment horizontal="right"/>
    </xf>
    <xf numFmtId="0" fontId="1" fillId="17" borderId="12" xfId="1" applyFill="1" applyBorder="1" applyAlignment="1">
      <alignment horizontal="left"/>
    </xf>
    <xf numFmtId="0" fontId="1" fillId="17" borderId="13" xfId="1" applyFill="1" applyBorder="1" applyAlignment="1">
      <alignment horizontal="left"/>
    </xf>
    <xf numFmtId="0" fontId="3" fillId="17" borderId="21" xfId="1" applyFont="1" applyFill="1" applyBorder="1" applyAlignment="1">
      <alignment horizontal="left"/>
    </xf>
    <xf numFmtId="167" fontId="1" fillId="17" borderId="12" xfId="1" applyNumberFormat="1" applyFill="1" applyBorder="1" applyAlignment="1">
      <alignment horizontal="right"/>
    </xf>
    <xf numFmtId="167" fontId="1" fillId="17" borderId="13" xfId="1" applyNumberFormat="1" applyFill="1" applyBorder="1" applyAlignment="1">
      <alignment horizontal="right"/>
    </xf>
    <xf numFmtId="0" fontId="1" fillId="17" borderId="13" xfId="1" applyFill="1" applyBorder="1" applyAlignment="1">
      <alignment horizontal="right"/>
    </xf>
    <xf numFmtId="0" fontId="1" fillId="17" borderId="13" xfId="1" applyNumberFormat="1" applyFill="1" applyBorder="1" applyAlignment="1">
      <alignment horizontal="right"/>
    </xf>
    <xf numFmtId="0" fontId="1" fillId="17" borderId="13" xfId="1" quotePrefix="1" applyNumberFormat="1" applyFill="1" applyBorder="1" applyAlignment="1">
      <alignment horizontal="right" vertical="top"/>
    </xf>
    <xf numFmtId="2" fontId="1" fillId="17" borderId="13" xfId="1" applyNumberFormat="1" applyFill="1" applyBorder="1" applyAlignment="1">
      <alignment horizontal="right"/>
    </xf>
    <xf numFmtId="2" fontId="1" fillId="17" borderId="13" xfId="1" applyNumberFormat="1" applyFill="1" applyBorder="1"/>
    <xf numFmtId="0" fontId="1" fillId="17" borderId="13" xfId="1" applyFill="1" applyBorder="1"/>
    <xf numFmtId="0" fontId="1" fillId="17" borderId="0" xfId="1" applyFill="1" applyBorder="1"/>
    <xf numFmtId="0" fontId="1" fillId="17" borderId="8" xfId="1" applyFill="1" applyBorder="1"/>
    <xf numFmtId="0" fontId="1" fillId="17" borderId="6" xfId="1" applyFill="1" applyBorder="1"/>
    <xf numFmtId="0" fontId="1" fillId="17" borderId="7" xfId="1" applyFill="1" applyBorder="1"/>
    <xf numFmtId="0" fontId="2" fillId="17" borderId="13" xfId="1" applyFont="1" applyFill="1" applyBorder="1" applyAlignment="1">
      <alignment horizontal="left"/>
    </xf>
    <xf numFmtId="0" fontId="3" fillId="17" borderId="13" xfId="1" applyFont="1" applyFill="1" applyBorder="1" applyAlignment="1">
      <alignment horizontal="left"/>
    </xf>
    <xf numFmtId="176" fontId="36" fillId="17" borderId="13" xfId="1" applyNumberFormat="1" applyFont="1" applyFill="1" applyBorder="1" applyAlignment="1">
      <alignment horizontal="left"/>
    </xf>
    <xf numFmtId="0" fontId="1" fillId="17" borderId="0" xfId="0" applyFont="1" applyFill="1"/>
    <xf numFmtId="170" fontId="11" fillId="17" borderId="13" xfId="1" applyNumberFormat="1" applyFont="1" applyFill="1" applyBorder="1" applyAlignment="1">
      <alignment horizontal="left"/>
    </xf>
    <xf numFmtId="169" fontId="11" fillId="17" borderId="13" xfId="1" applyNumberFormat="1" applyFont="1" applyFill="1" applyBorder="1" applyAlignment="1">
      <alignment horizontal="left"/>
    </xf>
    <xf numFmtId="0" fontId="3" fillId="17" borderId="13" xfId="1" applyFont="1" applyFill="1" applyBorder="1" applyAlignment="1">
      <alignment horizontal="right"/>
    </xf>
    <xf numFmtId="175" fontId="11" fillId="17" borderId="13" xfId="1" applyNumberFormat="1" applyFont="1" applyFill="1" applyBorder="1" applyAlignment="1">
      <alignment horizontal="left"/>
    </xf>
    <xf numFmtId="1" fontId="1" fillId="17" borderId="13" xfId="0" applyNumberFormat="1" applyFont="1" applyFill="1" applyBorder="1"/>
    <xf numFmtId="1" fontId="1" fillId="17" borderId="13" xfId="1" applyNumberFormat="1" applyFill="1" applyBorder="1"/>
    <xf numFmtId="0" fontId="1" fillId="17" borderId="21" xfId="1" applyFill="1" applyBorder="1"/>
    <xf numFmtId="0" fontId="1" fillId="17" borderId="1" xfId="0" applyFont="1" applyFill="1" applyBorder="1"/>
    <xf numFmtId="171" fontId="1" fillId="17" borderId="13" xfId="0" applyNumberFormat="1" applyFont="1" applyFill="1" applyBorder="1"/>
    <xf numFmtId="171" fontId="1" fillId="17" borderId="13" xfId="1" applyNumberFormat="1" applyFill="1" applyBorder="1" applyAlignment="1">
      <alignment horizontal="right" vertical="center"/>
    </xf>
    <xf numFmtId="171" fontId="1" fillId="17" borderId="13" xfId="1" applyNumberFormat="1" applyFill="1" applyBorder="1"/>
    <xf numFmtId="2" fontId="35" fillId="17" borderId="13" xfId="1" applyNumberFormat="1" applyFont="1" applyFill="1" applyBorder="1"/>
    <xf numFmtId="0" fontId="10" fillId="17" borderId="10" xfId="1" applyFont="1" applyFill="1" applyBorder="1"/>
    <xf numFmtId="0" fontId="10" fillId="17" borderId="4" xfId="1" applyFont="1" applyFill="1" applyBorder="1"/>
    <xf numFmtId="166" fontId="1" fillId="17" borderId="4" xfId="14" applyFont="1" applyFill="1" applyBorder="1"/>
    <xf numFmtId="166" fontId="1" fillId="17" borderId="0" xfId="14" applyFont="1" applyFill="1" applyBorder="1"/>
    <xf numFmtId="0" fontId="1" fillId="17" borderId="11" xfId="1" applyFill="1" applyBorder="1"/>
    <xf numFmtId="0" fontId="35" fillId="17" borderId="6" xfId="1" applyFont="1" applyFill="1" applyBorder="1" applyAlignment="1">
      <alignment horizontal="center"/>
    </xf>
    <xf numFmtId="166" fontId="35" fillId="17" borderId="6" xfId="14" applyFont="1" applyFill="1" applyBorder="1" applyAlignment="1">
      <alignment horizontal="center"/>
    </xf>
    <xf numFmtId="166" fontId="35" fillId="17" borderId="0" xfId="14" applyFont="1" applyFill="1" applyBorder="1" applyAlignment="1">
      <alignment horizontal="center"/>
    </xf>
    <xf numFmtId="0" fontId="1" fillId="17" borderId="1" xfId="1" applyFill="1" applyBorder="1"/>
    <xf numFmtId="174" fontId="1" fillId="17" borderId="25" xfId="14" applyNumberFormat="1" applyFont="1" applyFill="1" applyBorder="1"/>
    <xf numFmtId="0" fontId="1" fillId="17" borderId="9" xfId="1" applyFill="1" applyBorder="1"/>
    <xf numFmtId="174" fontId="1" fillId="17" borderId="2" xfId="14" applyNumberFormat="1" applyFont="1" applyFill="1" applyBorder="1"/>
    <xf numFmtId="174" fontId="1" fillId="17" borderId="0" xfId="14" applyNumberFormat="1" applyFont="1" applyFill="1" applyBorder="1"/>
    <xf numFmtId="0" fontId="1" fillId="17" borderId="10" xfId="1" applyFill="1" applyBorder="1"/>
    <xf numFmtId="0" fontId="1" fillId="17" borderId="4" xfId="1" applyFill="1" applyBorder="1"/>
    <xf numFmtId="174" fontId="1" fillId="17" borderId="4" xfId="14" applyNumberFormat="1" applyFont="1" applyFill="1" applyBorder="1"/>
    <xf numFmtId="0" fontId="45" fillId="17" borderId="0" xfId="0" applyFont="1" applyFill="1"/>
    <xf numFmtId="0" fontId="46" fillId="17" borderId="0" xfId="0" applyFont="1" applyFill="1"/>
    <xf numFmtId="0" fontId="35" fillId="17" borderId="0" xfId="0" applyFont="1" applyFill="1"/>
    <xf numFmtId="0" fontId="35" fillId="17" borderId="1" xfId="0" applyFont="1" applyFill="1" applyBorder="1"/>
    <xf numFmtId="0" fontId="6" fillId="4" borderId="0" xfId="11" applyFont="1" applyFill="1" applyAlignment="1">
      <alignment horizontal="left" wrapText="1"/>
    </xf>
    <xf numFmtId="0" fontId="6" fillId="4" borderId="0" xfId="11" applyFont="1" applyFill="1"/>
    <xf numFmtId="0" fontId="22" fillId="4" borderId="0" xfId="2" applyFont="1" applyFill="1" applyAlignment="1">
      <alignment horizontal="center"/>
    </xf>
    <xf numFmtId="0" fontId="32" fillId="4" borderId="0" xfId="2" applyFont="1" applyFill="1" applyAlignment="1">
      <alignment horizontal="left" wrapText="1"/>
    </xf>
    <xf numFmtId="0" fontId="6" fillId="4" borderId="0" xfId="2" applyFont="1" applyFill="1" applyAlignment="1">
      <alignment horizontal="left" wrapText="1"/>
    </xf>
    <xf numFmtId="0" fontId="22" fillId="13" borderId="13" xfId="2" applyFont="1" applyFill="1" applyBorder="1" applyAlignment="1">
      <alignment horizontal="center" vertical="center" wrapText="1"/>
    </xf>
  </cellXfs>
  <cellStyles count="15">
    <cellStyle name="Accent6" xfId="1" builtinId="49"/>
    <cellStyle name="Comma" xfId="14" builtinId="3"/>
    <cellStyle name="Hyperlink" xfId="12" builtinId="8"/>
    <cellStyle name="Hyperlink 2" xfId="13" xr:uid="{777434B4-862D-41DD-9C92-2817FA2B3A4D}"/>
    <cellStyle name="Normal" xfId="0" builtinId="0"/>
    <cellStyle name="Normal 10 10" xfId="4" xr:uid="{ABD4F349-4AE1-4899-B444-8E720C27D7EC}"/>
    <cellStyle name="Normal 14" xfId="5" xr:uid="{9BC2B832-EA56-4465-9A0B-059CE8488CE9}"/>
    <cellStyle name="Normal 2" xfId="2" xr:uid="{AEE87D91-746D-4FCD-AC6F-34FF6CBAE49C}"/>
    <cellStyle name="Normal 2 3 10 4" xfId="11" xr:uid="{5A019445-07F9-4286-BE0E-4B20F2EC005E}"/>
    <cellStyle name="Normal 228" xfId="6" xr:uid="{95C063C9-86FD-4EA0-B581-5605248855FB}"/>
    <cellStyle name="Normal 232" xfId="7" xr:uid="{2F2FECDB-E0C9-4821-9208-48707AFCE25E}"/>
    <cellStyle name="Normal 233" xfId="8" xr:uid="{8F0CE0E1-F0CB-4715-BFC1-A84CCEEF4FE9}"/>
    <cellStyle name="Normal 98" xfId="9" xr:uid="{477BAAF7-787D-49DC-BC68-4ABBE9732AC9}"/>
    <cellStyle name="Percent 2" xfId="3" xr:uid="{F51B73E7-B8EE-4BF3-84D0-31EC939CD276}"/>
    <cellStyle name="Tmpl_ModelData" xfId="10" xr:uid="{C5FB7290-E69F-42D4-B90F-9134E08D609E}"/>
  </cellStyles>
  <dxfs count="8">
    <dxf>
      <font>
        <b val="0"/>
        <i val="0"/>
        <strike val="0"/>
        <condense val="0"/>
        <extend val="0"/>
        <outline val="0"/>
        <shadow val="0"/>
        <u val="none"/>
        <vertAlign val="baseline"/>
        <sz val="11"/>
        <color theme="0"/>
        <name val="Calibri"/>
        <family val="2"/>
        <scheme val="minor"/>
      </font>
      <fill>
        <patternFill patternType="solid">
          <fgColor indexed="64"/>
          <bgColor theme="9"/>
        </patternFill>
      </fill>
      <alignment horizontal="left" vertical="top" textRotation="0" wrapText="0" indent="0" justifyLastLine="0" shrinkToFit="0" readingOrder="0"/>
      <border diagonalUp="0" diagonalDown="0">
        <left style="thin">
          <color indexed="64"/>
        </left>
        <right/>
        <top style="thin">
          <color indexed="64"/>
        </top>
        <bottom style="thin">
          <color indexed="64"/>
        </bottom>
        <vertical/>
        <horizontal/>
      </border>
    </dxf>
    <dxf>
      <font>
        <b val="0"/>
        <i val="0"/>
        <strike val="0"/>
        <condense val="0"/>
        <extend val="0"/>
        <outline val="0"/>
        <shadow val="0"/>
        <u val="none"/>
        <vertAlign val="baseline"/>
        <sz val="10"/>
        <color theme="0"/>
        <name val="Times New Roman"/>
        <family val="1"/>
        <scheme val="none"/>
      </font>
      <numFmt numFmtId="168" formatCode="0.000"/>
      <fill>
        <patternFill patternType="solid">
          <fgColor indexed="64"/>
          <bgColor theme="9"/>
        </patternFill>
      </fill>
      <alignment horizontal="lef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0"/>
        <name val="Times New Roman"/>
        <family val="1"/>
        <scheme val="none"/>
      </font>
      <fill>
        <patternFill patternType="solid">
          <fgColor indexed="64"/>
          <bgColor theme="9"/>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0"/>
        <name val="Times New Roman"/>
        <family val="1"/>
        <scheme val="none"/>
      </font>
      <numFmt numFmtId="171" formatCode="0.0000"/>
      <fill>
        <patternFill patternType="solid">
          <fgColor indexed="64"/>
          <bgColor theme="9"/>
        </patternFill>
      </fill>
      <alignment horizontal="right" vertical="top"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0"/>
        <color theme="0"/>
        <name val="Times New Roman"/>
        <family val="1"/>
        <scheme val="none"/>
      </font>
      <fill>
        <patternFill patternType="solid">
          <fgColor indexed="64"/>
          <bgColor theme="9"/>
        </patternFill>
      </fill>
      <alignment horizontal="left" vertical="top" textRotation="0" wrapText="0" indent="0" justifyLastLine="0" shrinkToFit="0" readingOrder="0"/>
      <border diagonalUp="0" diagonalDown="0">
        <left/>
        <right style="thin">
          <color indexed="64"/>
        </right>
        <top style="thin">
          <color indexed="64"/>
        </top>
        <bottom style="thin">
          <color indexed="64"/>
        </bottom>
        <vertical/>
        <horizontal/>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auto="1"/>
        <name val="Calibri"/>
        <family val="2"/>
        <scheme val="minor"/>
      </font>
      <fill>
        <patternFill patternType="solid">
          <fgColor indexed="64"/>
          <bgColor theme="9"/>
        </patternFill>
      </fill>
      <alignment horizontal="left" vertical="top" textRotation="0" wrapText="0" indent="0" justifyLastLine="0" shrinkToFit="0" readingOrder="0"/>
      <border diagonalUp="0" diagonalDown="0" outline="0">
        <left style="thin">
          <color indexed="64"/>
        </left>
        <right style="thin">
          <color indexed="64"/>
        </right>
        <top/>
        <bottom/>
      </border>
    </dxf>
  </dxfs>
  <tableStyles count="0" defaultTableStyle="TableStyleMedium2" defaultPivotStyle="PivotStyleLight16"/>
  <colors>
    <mruColors>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externalLink" Target="externalLinks/externalLink6.xml"/><Relationship Id="rId26" Type="http://schemas.openxmlformats.org/officeDocument/2006/relationships/externalLink" Target="externalLinks/externalLink14.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externalLink" Target="externalLinks/externalLink9.xml"/><Relationship Id="rId34" Type="http://schemas.openxmlformats.org/officeDocument/2006/relationships/externalLink" Target="externalLinks/externalLink22.xml"/><Relationship Id="rId42"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5.xml"/><Relationship Id="rId25" Type="http://schemas.openxmlformats.org/officeDocument/2006/relationships/externalLink" Target="externalLinks/externalLink13.xml"/><Relationship Id="rId33" Type="http://schemas.openxmlformats.org/officeDocument/2006/relationships/externalLink" Target="externalLinks/externalLink21.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externalLink" Target="externalLinks/externalLink4.xml"/><Relationship Id="rId20" Type="http://schemas.openxmlformats.org/officeDocument/2006/relationships/externalLink" Target="externalLinks/externalLink8.xml"/><Relationship Id="rId29" Type="http://schemas.openxmlformats.org/officeDocument/2006/relationships/externalLink" Target="externalLinks/externalLink17.xml"/><Relationship Id="rId4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12.xml"/><Relationship Id="rId32" Type="http://schemas.openxmlformats.org/officeDocument/2006/relationships/externalLink" Target="externalLinks/externalLink20.xml"/><Relationship Id="rId37" Type="http://schemas.openxmlformats.org/officeDocument/2006/relationships/theme" Target="theme/theme1.xml"/><Relationship Id="rId40"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externalLink" Target="externalLinks/externalLink3.xml"/><Relationship Id="rId23" Type="http://schemas.openxmlformats.org/officeDocument/2006/relationships/externalLink" Target="externalLinks/externalLink11.xml"/><Relationship Id="rId28" Type="http://schemas.openxmlformats.org/officeDocument/2006/relationships/externalLink" Target="externalLinks/externalLink16.xml"/><Relationship Id="rId36" Type="http://schemas.openxmlformats.org/officeDocument/2006/relationships/externalLink" Target="externalLinks/externalLink24.xml"/><Relationship Id="rId10" Type="http://schemas.openxmlformats.org/officeDocument/2006/relationships/worksheet" Target="worksheets/sheet10.xml"/><Relationship Id="rId19" Type="http://schemas.openxmlformats.org/officeDocument/2006/relationships/externalLink" Target="externalLinks/externalLink7.xml"/><Relationship Id="rId31" Type="http://schemas.openxmlformats.org/officeDocument/2006/relationships/externalLink" Target="externalLinks/externalLink19.xml"/><Relationship Id="rId44"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 Id="rId22" Type="http://schemas.openxmlformats.org/officeDocument/2006/relationships/externalLink" Target="externalLinks/externalLink10.xml"/><Relationship Id="rId27" Type="http://schemas.openxmlformats.org/officeDocument/2006/relationships/externalLink" Target="externalLinks/externalLink15.xml"/><Relationship Id="rId30" Type="http://schemas.openxmlformats.org/officeDocument/2006/relationships/externalLink" Target="externalLinks/externalLink18.xml"/><Relationship Id="rId35" Type="http://schemas.openxmlformats.org/officeDocument/2006/relationships/externalLink" Target="externalLinks/externalLink23.xml"/><Relationship Id="rId43"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2</xdr:colOff>
      <xdr:row>1</xdr:row>
      <xdr:rowOff>19047</xdr:rowOff>
    </xdr:from>
    <xdr:to>
      <xdr:col>17</xdr:col>
      <xdr:colOff>1</xdr:colOff>
      <xdr:row>45</xdr:row>
      <xdr:rowOff>152400</xdr:rowOff>
    </xdr:to>
    <xdr:sp macro="" textlink="">
      <xdr:nvSpPr>
        <xdr:cNvPr id="2" name="TextBox 1">
          <a:extLst>
            <a:ext uri="{FF2B5EF4-FFF2-40B4-BE49-F238E27FC236}">
              <a16:creationId xmlns:a16="http://schemas.microsoft.com/office/drawing/2014/main" id="{9D351F44-7AAA-486F-9CA5-27CB4C376081}"/>
            </a:ext>
          </a:extLst>
        </xdr:cNvPr>
        <xdr:cNvSpPr txBox="1"/>
      </xdr:nvSpPr>
      <xdr:spPr>
        <a:xfrm>
          <a:off x="2" y="203197"/>
          <a:ext cx="12058649" cy="8235953"/>
        </a:xfrm>
        <a:prstGeom prst="rect">
          <a:avLst/>
        </a:prstGeom>
        <a:solidFill>
          <a:schemeClr val="accent1">
            <a:lumMod val="5000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b="1" u="sng">
              <a:solidFill>
                <a:srgbClr val="FFFFFF"/>
              </a:solidFill>
              <a:effectLst/>
              <a:latin typeface="+mn-lt"/>
              <a:ea typeface="+mn-ea"/>
              <a:cs typeface="+mn-cs"/>
            </a:rPr>
            <a:t>NET PRESENT SOCIAL COST MODEL</a:t>
          </a:r>
          <a:r>
            <a:rPr lang="en-GB" sz="1100" b="1" u="sng" baseline="0">
              <a:solidFill>
                <a:srgbClr val="FFFFFF"/>
              </a:solidFill>
              <a:effectLst/>
              <a:latin typeface="+mn-lt"/>
              <a:ea typeface="+mn-ea"/>
              <a:cs typeface="+mn-cs"/>
            </a:rPr>
            <a:t> FOR SOLAR PANEL  (PV) INSTALLATIONS</a:t>
          </a:r>
          <a:endParaRPr lang="en-GB" sz="1100" b="1" u="sng">
            <a:solidFill>
              <a:srgbClr val="FFFFFF"/>
            </a:solidFill>
            <a:effectLst/>
            <a:latin typeface="+mn-lt"/>
            <a:ea typeface="+mn-ea"/>
            <a:cs typeface="+mn-cs"/>
          </a:endParaRPr>
        </a:p>
        <a:p>
          <a:r>
            <a:rPr lang="en-GB" sz="1100">
              <a:solidFill>
                <a:srgbClr val="FFFFFF"/>
              </a:solidFill>
              <a:effectLst/>
              <a:latin typeface="+mn-lt"/>
              <a:ea typeface="+mn-ea"/>
              <a:cs typeface="+mn-cs"/>
            </a:rPr>
            <a:t>The model spreadsheet included in this file is for widespread use in calculating Net Present Social Costs (or Net Present Social Values) in public sector economic appraisals</a:t>
          </a:r>
          <a:r>
            <a:rPr lang="en-GB" sz="1100" baseline="0">
              <a:solidFill>
                <a:srgbClr val="FFFFFF"/>
              </a:solidFill>
              <a:effectLst/>
              <a:latin typeface="+mn-lt"/>
              <a:ea typeface="+mn-ea"/>
              <a:cs typeface="+mn-cs"/>
            </a:rPr>
            <a:t> for the installations of solar panels</a:t>
          </a:r>
          <a:r>
            <a:rPr lang="en-GB" sz="1100">
              <a:solidFill>
                <a:srgbClr val="FFFFFF"/>
              </a:solidFill>
              <a:effectLst/>
              <a:latin typeface="+mn-lt"/>
              <a:ea typeface="+mn-ea"/>
              <a:cs typeface="+mn-cs"/>
            </a:rPr>
            <a:t>. It is consistent with the requirements of Better Business Cases NI and HMT</a:t>
          </a:r>
          <a:r>
            <a:rPr lang="en-GB" sz="1100" baseline="0">
              <a:solidFill>
                <a:srgbClr val="FFFFFF"/>
              </a:solidFill>
              <a:effectLst/>
              <a:latin typeface="+mn-lt"/>
              <a:ea typeface="+mn-ea"/>
              <a:cs typeface="+mn-cs"/>
            </a:rPr>
            <a:t> Green Book guidance</a:t>
          </a:r>
          <a:r>
            <a:rPr lang="en-GB" sz="1100">
              <a:solidFill>
                <a:srgbClr val="FFFFFF"/>
              </a:solidFill>
              <a:effectLst/>
              <a:latin typeface="+mn-lt"/>
              <a:ea typeface="+mn-ea"/>
              <a:cs typeface="+mn-cs"/>
            </a:rPr>
            <a:t>. It is recommended that you read all of the following brief notes before using the spreadsheets.</a:t>
          </a:r>
        </a:p>
        <a:p>
          <a:r>
            <a:rPr lang="en-GB" sz="1100">
              <a:solidFill>
                <a:srgbClr val="FFFFFF"/>
              </a:solidFill>
              <a:effectLst/>
              <a:latin typeface="+mn-lt"/>
              <a:ea typeface="+mn-ea"/>
              <a:cs typeface="+mn-cs"/>
            </a:rPr>
            <a:t> </a:t>
          </a:r>
        </a:p>
        <a:p>
          <a:r>
            <a:rPr lang="en-GB" sz="1100" b="1" u="sng">
              <a:solidFill>
                <a:srgbClr val="FFFFFF"/>
              </a:solidFill>
              <a:effectLst/>
              <a:latin typeface="+mn-lt"/>
              <a:ea typeface="+mn-ea"/>
              <a:cs typeface="+mn-cs"/>
            </a:rPr>
            <a:t>HOW TO USE THESE SPREADSHEETS</a:t>
          </a:r>
        </a:p>
        <a:p>
          <a:endParaRPr lang="en-GB" sz="1100" b="1" u="sng">
            <a:solidFill>
              <a:srgbClr val="FFFFFF"/>
            </a:solidFill>
            <a:effectLst/>
            <a:latin typeface="+mn-lt"/>
            <a:ea typeface="+mn-ea"/>
            <a:cs typeface="+mn-cs"/>
          </a:endParaRPr>
        </a:p>
        <a:p>
          <a:r>
            <a:rPr lang="en-GB" sz="1100" b="1" u="sng">
              <a:solidFill>
                <a:srgbClr val="FFFFFF"/>
              </a:solidFill>
              <a:effectLst/>
              <a:latin typeface="+mn-lt"/>
              <a:ea typeface="+mn-ea"/>
              <a:cs typeface="+mn-cs"/>
            </a:rPr>
            <a:t>Inserting Values into the Spreadsheets</a:t>
          </a:r>
        </a:p>
        <a:p>
          <a:r>
            <a:rPr lang="en-GB" sz="1100">
              <a:solidFill>
                <a:srgbClr val="FFFFFF"/>
              </a:solidFill>
              <a:effectLst/>
              <a:latin typeface="+mn-lt"/>
              <a:ea typeface="+mn-ea"/>
              <a:cs typeface="+mn-cs"/>
            </a:rPr>
            <a:t>The spreadsheets contain all the formulae needed to do the calculations. All the user has to do is insert the relevant costs and benefits in the appropriate blank white cells and the formulae will do the rest.  </a:t>
          </a:r>
          <a:r>
            <a:rPr lang="en-GB" sz="1100" b="1" u="sng">
              <a:solidFill>
                <a:schemeClr val="accent4"/>
              </a:solidFill>
              <a:effectLst/>
              <a:latin typeface="+mn-lt"/>
              <a:ea typeface="+mn-ea"/>
              <a:cs typeface="+mn-cs"/>
            </a:rPr>
            <a:t>Values should only be inserted in the blank white cells of the spreadsheets</a:t>
          </a:r>
          <a:r>
            <a:rPr lang="en-GB" sz="1100" u="sng">
              <a:solidFill>
                <a:schemeClr val="accent4"/>
              </a:solidFill>
              <a:effectLst/>
              <a:latin typeface="+mn-lt"/>
              <a:ea typeface="+mn-ea"/>
              <a:cs typeface="+mn-cs"/>
            </a:rPr>
            <a:t>. </a:t>
          </a:r>
          <a:r>
            <a:rPr lang="en-GB" sz="1100" b="1" u="sng">
              <a:solidFill>
                <a:schemeClr val="accent4"/>
              </a:solidFill>
              <a:effectLst/>
              <a:latin typeface="+mn-lt"/>
              <a:ea typeface="+mn-ea"/>
              <a:cs typeface="+mn-cs"/>
            </a:rPr>
            <a:t>Do not insert values in the blue cells as they contain formulae. Please ensure</a:t>
          </a:r>
          <a:r>
            <a:rPr lang="en-GB" sz="1100" b="1" u="sng" baseline="0">
              <a:solidFill>
                <a:schemeClr val="accent4"/>
              </a:solidFill>
              <a:effectLst/>
              <a:latin typeface="+mn-lt"/>
              <a:ea typeface="+mn-ea"/>
              <a:cs typeface="+mn-cs"/>
            </a:rPr>
            <a:t> the year of procurement is selected. </a:t>
          </a:r>
          <a:endParaRPr lang="en-GB" sz="1100" b="1" u="sng">
            <a:solidFill>
              <a:schemeClr val="accent4"/>
            </a:solidFill>
            <a:effectLst/>
            <a:latin typeface="+mn-lt"/>
            <a:ea typeface="+mn-ea"/>
            <a:cs typeface="+mn-cs"/>
          </a:endParaRPr>
        </a:p>
        <a:p>
          <a:endParaRPr lang="en-GB" sz="1100">
            <a:solidFill>
              <a:srgbClr val="FFFFFF"/>
            </a:solidFill>
            <a:effectLst/>
            <a:latin typeface="+mn-lt"/>
            <a:ea typeface="+mn-ea"/>
            <a:cs typeface="+mn-cs"/>
          </a:endParaRPr>
        </a:p>
        <a:p>
          <a:r>
            <a:rPr lang="en-GB" sz="1100" b="1">
              <a:solidFill>
                <a:srgbClr val="FFFFFF"/>
              </a:solidFill>
              <a:effectLst/>
              <a:latin typeface="+mn-lt"/>
              <a:ea typeface="+mn-ea"/>
              <a:cs typeface="+mn-cs"/>
            </a:rPr>
            <a:t>Do not put a minus sign in front of any of the figures inserted into the spreadsheets</a:t>
          </a:r>
          <a:r>
            <a:rPr lang="en-GB" sz="1100">
              <a:solidFill>
                <a:srgbClr val="FFFFFF"/>
              </a:solidFill>
              <a:effectLst/>
              <a:latin typeface="+mn-lt"/>
              <a:ea typeface="+mn-ea"/>
              <a:cs typeface="+mn-cs"/>
            </a:rPr>
            <a:t>. </a:t>
          </a:r>
          <a:endParaRPr lang="en-GB">
            <a:solidFill>
              <a:srgbClr val="FFFFFF"/>
            </a:solidFill>
            <a:effectLst/>
          </a:endParaRPr>
        </a:p>
        <a:p>
          <a:r>
            <a:rPr lang="en-GB" sz="1100">
              <a:solidFill>
                <a:srgbClr val="FFFFFF"/>
              </a:solidFill>
              <a:effectLst/>
              <a:latin typeface="+mn-lt"/>
              <a:ea typeface="+mn-ea"/>
              <a:cs typeface="+mn-cs"/>
            </a:rPr>
            <a:t>The formulae are set up to calculate all the necessary totals and sub-totals, and will automatically </a:t>
          </a:r>
          <a:r>
            <a:rPr lang="en-GB" sz="1100" b="1">
              <a:solidFill>
                <a:srgbClr val="FFFFFF"/>
              </a:solidFill>
              <a:effectLst/>
              <a:latin typeface="+mn-lt"/>
              <a:ea typeface="+mn-ea"/>
              <a:cs typeface="+mn-cs"/>
            </a:rPr>
            <a:t>show a minus sign in front of a net benefit</a:t>
          </a:r>
          <a:r>
            <a:rPr lang="en-GB" sz="1100">
              <a:solidFill>
                <a:srgbClr val="FFFFFF"/>
              </a:solidFill>
              <a:effectLst/>
              <a:latin typeface="+mn-lt"/>
              <a:ea typeface="+mn-ea"/>
              <a:cs typeface="+mn-cs"/>
            </a:rPr>
            <a:t>.  Inserting a minus sign in front of a benefit (e.g. a residual value) will cause the formulae to calculate incorrectly. The final total NPSC figure will automatically show a minus sign when there is a positive NPSV result.</a:t>
          </a:r>
          <a:endParaRPr lang="en-GB">
            <a:solidFill>
              <a:srgbClr val="FFFFFF"/>
            </a:solidFill>
            <a:effectLst/>
          </a:endParaRPr>
        </a:p>
        <a:p>
          <a:r>
            <a:rPr lang="en-GB" sz="1100">
              <a:solidFill>
                <a:srgbClr val="FFFFFF"/>
              </a:solidFill>
              <a:effectLst/>
              <a:latin typeface="+mn-lt"/>
              <a:ea typeface="+mn-ea"/>
              <a:cs typeface="+mn-cs"/>
            </a:rPr>
            <a:t> </a:t>
          </a:r>
        </a:p>
        <a:p>
          <a:r>
            <a:rPr lang="en-GB" sz="1100">
              <a:solidFill>
                <a:srgbClr val="FFFFFF"/>
              </a:solidFill>
              <a:effectLst/>
              <a:latin typeface="+mn-lt"/>
              <a:ea typeface="+mn-ea"/>
              <a:cs typeface="+mn-cs"/>
            </a:rPr>
            <a:t> </a:t>
          </a:r>
        </a:p>
        <a:p>
          <a:r>
            <a:rPr lang="en-GB" sz="1100">
              <a:solidFill>
                <a:srgbClr val="FFFFFF"/>
              </a:solidFill>
              <a:effectLst/>
              <a:latin typeface="+mn-lt"/>
              <a:ea typeface="+mn-ea"/>
              <a:cs typeface="+mn-cs"/>
            </a:rPr>
            <a:t>The percentages for costs in </a:t>
          </a:r>
          <a:r>
            <a:rPr lang="en-GB" sz="1100">
              <a:solidFill>
                <a:srgbClr val="FFFF00"/>
              </a:solidFill>
              <a:effectLst/>
              <a:latin typeface="+mn-lt"/>
              <a:ea typeface="+mn-ea"/>
              <a:cs typeface="+mn-cs"/>
            </a:rPr>
            <a:t>yellow font </a:t>
          </a:r>
          <a:r>
            <a:rPr lang="en-GB" sz="1100">
              <a:solidFill>
                <a:srgbClr val="FFFFFF"/>
              </a:solidFill>
              <a:effectLst/>
              <a:latin typeface="+mn-lt"/>
              <a:ea typeface="+mn-ea"/>
              <a:cs typeface="+mn-cs"/>
            </a:rPr>
            <a:t>can be changed in the formula bar or in the cell itself, for example -</a:t>
          </a:r>
        </a:p>
        <a:p>
          <a:endParaRPr lang="en-GB" sz="1100">
            <a:solidFill>
              <a:srgbClr val="FFFFFF"/>
            </a:solidFill>
            <a:effectLst/>
            <a:latin typeface="+mn-lt"/>
            <a:ea typeface="+mn-ea"/>
            <a:cs typeface="+mn-cs"/>
          </a:endParaRPr>
        </a:p>
        <a:p>
          <a:endParaRPr lang="en-GB" sz="1100">
            <a:solidFill>
              <a:srgbClr val="FFFFFF"/>
            </a:solidFill>
            <a:effectLst/>
            <a:latin typeface="+mn-lt"/>
            <a:ea typeface="+mn-ea"/>
            <a:cs typeface="+mn-cs"/>
          </a:endParaRPr>
        </a:p>
        <a:p>
          <a:endParaRPr lang="en-GB" sz="1100">
            <a:solidFill>
              <a:srgbClr val="FFFFFF"/>
            </a:solidFill>
            <a:effectLst/>
            <a:latin typeface="+mn-lt"/>
            <a:ea typeface="+mn-ea"/>
            <a:cs typeface="+mn-cs"/>
          </a:endParaRPr>
        </a:p>
        <a:p>
          <a:endParaRPr lang="en-GB" sz="1100">
            <a:solidFill>
              <a:srgbClr val="FFFFFF"/>
            </a:solidFill>
            <a:effectLst/>
            <a:latin typeface="+mn-lt"/>
            <a:ea typeface="+mn-ea"/>
            <a:cs typeface="+mn-cs"/>
          </a:endParaRPr>
        </a:p>
        <a:p>
          <a:endParaRPr lang="en-GB" sz="1100">
            <a:solidFill>
              <a:srgbClr val="FFFFFF"/>
            </a:solidFill>
            <a:effectLst/>
            <a:latin typeface="+mn-lt"/>
            <a:ea typeface="+mn-ea"/>
            <a:cs typeface="+mn-cs"/>
          </a:endParaRPr>
        </a:p>
        <a:p>
          <a:r>
            <a:rPr lang="en-GB" sz="1100">
              <a:solidFill>
                <a:srgbClr val="FFFFFF"/>
              </a:solidFill>
              <a:effectLst/>
              <a:latin typeface="+mn-lt"/>
              <a:ea typeface="+mn-ea"/>
              <a:cs typeface="+mn-cs"/>
            </a:rPr>
            <a:t> </a:t>
          </a:r>
          <a:endParaRPr lang="en-GB" sz="1100" baseline="0">
            <a:solidFill>
              <a:srgbClr val="FFFFFF"/>
            </a:solidFill>
            <a:effectLst/>
            <a:latin typeface="+mn-lt"/>
            <a:ea typeface="+mn-ea"/>
            <a:cs typeface="+mn-cs"/>
          </a:endParaRPr>
        </a:p>
        <a:p>
          <a:endParaRPr lang="en-GB" sz="1100" baseline="0">
            <a:solidFill>
              <a:srgbClr val="FFFFFF"/>
            </a:solidFill>
            <a:effectLst/>
            <a:latin typeface="+mn-lt"/>
            <a:ea typeface="+mn-ea"/>
            <a:cs typeface="+mn-cs"/>
          </a:endParaRPr>
        </a:p>
        <a:p>
          <a:r>
            <a:rPr lang="en-GB" sz="1100" baseline="0">
              <a:solidFill>
                <a:srgbClr val="FFFFFF"/>
              </a:solidFill>
              <a:effectLst/>
              <a:latin typeface="+mn-lt"/>
              <a:ea typeface="+mn-ea"/>
              <a:cs typeface="+mn-cs"/>
            </a:rPr>
            <a:t>The Results Summary sheet allows for sensitivity analysis by testing the central/low/high scenarios for energy costs and carbon values. </a:t>
          </a:r>
          <a:endParaRPr lang="en-GB" sz="1100">
            <a:solidFill>
              <a:srgbClr val="FFFFFF"/>
            </a:solidFill>
            <a:effectLst/>
            <a:latin typeface="+mn-lt"/>
            <a:ea typeface="+mn-ea"/>
            <a:cs typeface="+mn-cs"/>
          </a:endParaRPr>
        </a:p>
        <a:p>
          <a:endParaRPr lang="en-GB" sz="1100">
            <a:solidFill>
              <a:srgbClr val="FFFFFF"/>
            </a:solidFill>
            <a:effectLst/>
            <a:latin typeface="+mn-lt"/>
            <a:ea typeface="+mn-ea"/>
            <a:cs typeface="+mn-cs"/>
          </a:endParaRPr>
        </a:p>
        <a:p>
          <a:r>
            <a:rPr lang="en-GB" sz="1100" b="1" u="sng">
              <a:solidFill>
                <a:srgbClr val="FFFFFF"/>
              </a:solidFill>
              <a:effectLst/>
              <a:latin typeface="+mn-lt"/>
              <a:ea typeface="+mn-ea"/>
              <a:cs typeface="+mn-cs"/>
            </a:rPr>
            <a:t>Options</a:t>
          </a:r>
        </a:p>
        <a:p>
          <a:r>
            <a:rPr lang="en-GB" sz="1100" b="0" u="none">
              <a:solidFill>
                <a:srgbClr val="FFFFFF"/>
              </a:solidFill>
              <a:effectLst/>
              <a:latin typeface="+mn-lt"/>
              <a:ea typeface="+mn-ea"/>
              <a:cs typeface="+mn-cs"/>
            </a:rPr>
            <a:t>Examples of options may be those based around the size or scale of PV installation,</a:t>
          </a:r>
          <a:r>
            <a:rPr lang="en-GB" sz="1100" b="0" u="none" baseline="0">
              <a:solidFill>
                <a:srgbClr val="FFFFFF"/>
              </a:solidFill>
              <a:effectLst/>
              <a:latin typeface="+mn-lt"/>
              <a:ea typeface="+mn-ea"/>
              <a:cs typeface="+mn-cs"/>
            </a:rPr>
            <a:t> or comparing costs of providers. The 'do something' options can then be compared to the business as usual (BAU) using the results summary to show the difference in costs and benefits across the options.  </a:t>
          </a:r>
          <a:r>
            <a:rPr lang="en-GB" sz="1100" b="0" u="none">
              <a:solidFill>
                <a:srgbClr val="FFFFFF"/>
              </a:solidFill>
              <a:effectLst/>
              <a:latin typeface="+mn-lt"/>
              <a:ea typeface="+mn-ea"/>
              <a:cs typeface="+mn-cs"/>
            </a:rPr>
            <a:t> </a:t>
          </a:r>
        </a:p>
        <a:p>
          <a:endParaRPr lang="en-GB" sz="1100">
            <a:solidFill>
              <a:srgbClr val="FFFFFF"/>
            </a:solidFill>
            <a:effectLst/>
            <a:latin typeface="+mn-lt"/>
            <a:ea typeface="+mn-ea"/>
            <a:cs typeface="+mn-cs"/>
          </a:endParaRPr>
        </a:p>
        <a:p>
          <a:r>
            <a:rPr lang="en-GB" sz="1100" b="1" u="sng">
              <a:solidFill>
                <a:srgbClr val="FFFFFF"/>
              </a:solidFill>
              <a:effectLst/>
              <a:latin typeface="+mn-lt"/>
              <a:ea typeface="+mn-ea"/>
              <a:cs typeface="+mn-cs"/>
            </a:rPr>
            <a:t>Costs and Benefits</a:t>
          </a:r>
        </a:p>
        <a:p>
          <a:r>
            <a:rPr lang="en-GB" sz="1100">
              <a:solidFill>
                <a:srgbClr val="FFFFFF"/>
              </a:solidFill>
              <a:effectLst/>
              <a:latin typeface="+mn-lt"/>
              <a:ea typeface="+mn-ea"/>
              <a:cs typeface="+mn-cs"/>
            </a:rPr>
            <a:t>Costs and benefits should be shown in detail. Each cost and benefit item should be identified in the left column of the spreadsheet, with relevant year by year figures shown in the corresponding rows.</a:t>
          </a:r>
        </a:p>
        <a:p>
          <a:endParaRPr lang="en-GB" sz="1100">
            <a:solidFill>
              <a:srgbClr val="FFFFFF"/>
            </a:solidFill>
            <a:effectLst/>
            <a:latin typeface="+mn-lt"/>
            <a:ea typeface="+mn-ea"/>
            <a:cs typeface="+mn-cs"/>
          </a:endParaRPr>
        </a:p>
        <a:p>
          <a:r>
            <a:rPr lang="en-GB" sz="1100">
              <a:solidFill>
                <a:srgbClr val="FFFFFF"/>
              </a:solidFill>
              <a:effectLst/>
              <a:latin typeface="+mn-lt"/>
              <a:ea typeface="+mn-ea"/>
              <a:cs typeface="+mn-cs"/>
            </a:rPr>
            <a:t>It may be necessary to add extra rows if there are a large number of cost or benefit items to include.</a:t>
          </a:r>
        </a:p>
        <a:p>
          <a:endParaRPr lang="en-GB" sz="1100">
            <a:solidFill>
              <a:srgbClr val="FFFFFF"/>
            </a:solidFill>
            <a:effectLst/>
            <a:latin typeface="+mn-lt"/>
            <a:ea typeface="+mn-ea"/>
            <a:cs typeface="+mn-cs"/>
          </a:endParaRPr>
        </a:p>
        <a:p>
          <a:r>
            <a:rPr lang="en-GB" sz="1100">
              <a:solidFill>
                <a:srgbClr val="FFFFFF"/>
              </a:solidFill>
              <a:effectLst/>
              <a:latin typeface="+mn-lt"/>
              <a:ea typeface="+mn-ea"/>
              <a:cs typeface="+mn-cs"/>
            </a:rPr>
            <a:t>Note that</a:t>
          </a:r>
          <a:r>
            <a:rPr lang="en-GB" sz="1100" baseline="0">
              <a:solidFill>
                <a:srgbClr val="FFFFFF"/>
              </a:solidFill>
              <a:effectLst/>
              <a:latin typeface="+mn-lt"/>
              <a:ea typeface="+mn-ea"/>
              <a:cs typeface="+mn-cs"/>
            </a:rPr>
            <a:t> to avoid double counting, the cost of electricity should not be inputted as a revenue cost for any of the options (including the BAU). Electricity savings are automatically calculated for each option compared to the BAU (electricity sourced from the grid) using long-run variable electricity cost as outlined in the </a:t>
          </a:r>
          <a:r>
            <a:rPr lang="en-GB" sz="1100" u="none" baseline="0">
              <a:solidFill>
                <a:srgbClr val="FFFFFF"/>
              </a:solidFill>
              <a:effectLst/>
              <a:latin typeface="+mn-lt"/>
              <a:ea typeface="+mn-ea"/>
              <a:cs typeface="+mn-cs"/>
            </a:rPr>
            <a:t>Green Book supplementary guidance (see source below).</a:t>
          </a:r>
        </a:p>
        <a:p>
          <a:endParaRPr lang="en-GB" sz="1100" u="none" baseline="0">
            <a:solidFill>
              <a:srgbClr val="FFFFFF"/>
            </a:solidFill>
            <a:effectLst/>
            <a:latin typeface="+mn-lt"/>
            <a:ea typeface="+mn-ea"/>
            <a:cs typeface="+mn-cs"/>
          </a:endParaRPr>
        </a:p>
        <a:p>
          <a:r>
            <a:rPr lang="en-GB" sz="1100" u="none" baseline="0">
              <a:solidFill>
                <a:srgbClr val="FFFFFF"/>
              </a:solidFill>
              <a:effectLst/>
              <a:latin typeface="+mn-lt"/>
              <a:ea typeface="+mn-ea"/>
              <a:cs typeface="+mn-cs"/>
            </a:rPr>
            <a:t>Rebound effects have not been included in the calculator as it is assumed that total energy use will remain at the BAU level for government buildings regardless of where this is sourced from.  </a:t>
          </a:r>
        </a:p>
        <a:p>
          <a:r>
            <a:rPr lang="en-GB" sz="1100" u="none" baseline="0">
              <a:solidFill>
                <a:srgbClr val="FFFFFF"/>
              </a:solidFill>
              <a:effectLst/>
              <a:latin typeface="+mn-lt"/>
              <a:ea typeface="+mn-ea"/>
              <a:cs typeface="+mn-cs"/>
            </a:rPr>
            <a:t> </a:t>
          </a:r>
          <a:r>
            <a:rPr lang="en-GB" sz="1100">
              <a:solidFill>
                <a:srgbClr val="FFFFFF"/>
              </a:solidFill>
              <a:effectLst/>
              <a:latin typeface="+mn-lt"/>
              <a:ea typeface="+mn-ea"/>
              <a:cs typeface="+mn-cs"/>
            </a:rPr>
            <a:t> </a:t>
          </a:r>
        </a:p>
        <a:p>
          <a:r>
            <a:rPr lang="en-GB" sz="1100" b="1" u="sng">
              <a:solidFill>
                <a:srgbClr val="FFFFFF"/>
              </a:solidFill>
              <a:effectLst/>
              <a:latin typeface="+mn-lt"/>
              <a:ea typeface="+mn-ea"/>
              <a:cs typeface="+mn-cs"/>
            </a:rPr>
            <a:t>Time Period for Appraisal</a:t>
          </a:r>
        </a:p>
        <a:p>
          <a:r>
            <a:rPr lang="en-GB" sz="1100">
              <a:solidFill>
                <a:srgbClr val="FFFFFF"/>
              </a:solidFill>
              <a:effectLst/>
              <a:latin typeface="+mn-lt"/>
              <a:ea typeface="+mn-ea"/>
              <a:cs typeface="+mn-cs"/>
            </a:rPr>
            <a:t>The time period chosen should reflect the economic life of the services being appraised, or the useful life of relevant key assets, and should be sufficiently distant to cover all the important cost and benefit differences between options. In this case for photovoltaics, the useful life has been determined at 25 years.</a:t>
          </a:r>
        </a:p>
        <a:p>
          <a:r>
            <a:rPr lang="en-GB" sz="1100">
              <a:solidFill>
                <a:srgbClr val="FFFFFF"/>
              </a:solidFill>
              <a:effectLst/>
              <a:latin typeface="+mn-lt"/>
              <a:ea typeface="+mn-ea"/>
              <a:cs typeface="+mn-cs"/>
            </a:rPr>
            <a:t> </a:t>
          </a:r>
        </a:p>
        <a:p>
          <a:r>
            <a:rPr lang="en-GB" sz="1100" b="1" u="sng">
              <a:solidFill>
                <a:srgbClr val="FFFFFF"/>
              </a:solidFill>
            </a:rPr>
            <a:t>Solar Panel Degradation</a:t>
          </a:r>
        </a:p>
        <a:p>
          <a:r>
            <a:rPr lang="en-GB" sz="1100" u="none">
              <a:solidFill>
                <a:srgbClr val="FFFFFF"/>
              </a:solidFill>
            </a:rPr>
            <a:t>Solar panel degradation comprises a series of mechanisms through which a PV module degrades and reduces its efficiency year after year. Aging is the main factor affecting solar panel degradation, this can cause corrosion, and delamination, also affecting the properties of PV materials. This is assumed to be 0.5% per annum in the</a:t>
          </a:r>
          <a:r>
            <a:rPr lang="en-GB" sz="1100" u="none" baseline="0">
              <a:solidFill>
                <a:srgbClr val="FFFFFF"/>
              </a:solidFill>
            </a:rPr>
            <a:t> calculator based on research (see sources below) but users can amend based on specific information from suppliers. </a:t>
          </a:r>
          <a:endParaRPr lang="en-GB" sz="1100" u="none">
            <a:solidFill>
              <a:srgbClr val="FFFFFF"/>
            </a:solidFill>
          </a:endParaRPr>
        </a:p>
      </xdr:txBody>
    </xdr:sp>
    <xdr:clientData/>
  </xdr:twoCellAnchor>
  <xdr:oneCellAnchor>
    <xdr:from>
      <xdr:col>0</xdr:col>
      <xdr:colOff>82550</xdr:colOff>
      <xdr:row>16</xdr:row>
      <xdr:rowOff>34925</xdr:rowOff>
    </xdr:from>
    <xdr:ext cx="2546350" cy="819150"/>
    <xdr:pic>
      <xdr:nvPicPr>
        <xdr:cNvPr id="3" name="Picture 2" descr="A screenshot of the formula bar and the percentage that can be changed.">
          <a:extLst>
            <a:ext uri="{FF2B5EF4-FFF2-40B4-BE49-F238E27FC236}">
              <a16:creationId xmlns:a16="http://schemas.microsoft.com/office/drawing/2014/main" id="{471D9AC6-DFF7-4CAE-9BFD-E7E768E32D8E}"/>
            </a:ext>
          </a:extLst>
        </xdr:cNvPr>
        <xdr:cNvPicPr>
          <a:picLocks noChangeAspect="1"/>
        </xdr:cNvPicPr>
      </xdr:nvPicPr>
      <xdr:blipFill>
        <a:blip xmlns:r="http://schemas.openxmlformats.org/officeDocument/2006/relationships" r:embed="rId1"/>
        <a:stretch>
          <a:fillRect/>
        </a:stretch>
      </xdr:blipFill>
      <xdr:spPr>
        <a:xfrm>
          <a:off x="82550" y="2892425"/>
          <a:ext cx="2546350" cy="819150"/>
        </a:xfrm>
        <a:prstGeom prst="rect">
          <a:avLst/>
        </a:prstGeom>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beisgov-my.sharepoint.com/HJH/DECC_DDM/SourceCode/Live/Version%201.0/Resources/LCPAssumptionFile.xlsm"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Kghusr04\EnVision\Output\Stephen\Output%20files\Deterministic_USER_20121004_10-05-42\EnVisionInputFile%20v2_50%20UEP%20baseline.xlsm"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https://beisgov-my.sharepoint.com/Users/LeeA/AppData/Local/Microsoft/Windows/Temporary%20Internet%20Files/Content.Outlook/NUVH17MC/Coal%20Product%20Prices%20Data%20and%20Calculations%20for%20UEP2014%20%20IAG2014%20v14%201%2013-Aug-2014.xlsx"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https://beisgov-my.sharepoint.com/WINNT/Profiles/mbehull/Local%20Settings/Temporary%20Internet%20Files/Content.Outlook/QV89OZPY/Deterministic_20120718_10-07-28_flat_20%25.xlsm"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https://beisgov-my.sharepoint.com/Environment/UK%20RENEWABLE%20HEAT%202008%20LDN%20(P414)/Data/Model/NERA%20Renewable%20Heat%20Model%20080501%20v2.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https://beisgov-my.sharepoint.com/FCS/ise/EE/MG/Documents1/Folders/Modelling%20Hub%20-%20Modelling%20Guidance/DECC%20Model%20Assumptions%20Log.xlsx"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G:\EnVision\Output\Stephen\Output%20files\Deterministic_USER_20130520_10-42-03\Input%20-%20Reference%20v2_62.24.xlsm"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https://beisgov-my.sharepoint.com/Users/chkyriac/AppData/Local/Microsoft/Windows/Temporary%20Internet%20Files/Content.Outlook/ROKZ3UKB/170214%20APBM%202017%20(EEP%202016)%20(3).xlsb"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https://beisgov-my.sharepoint.com/EnVision/Testing/Output/Deterministic_TWP_20120318_09-59-01/EnVisionInputFile_testing.xlsm"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172.31.5.150\naei-admin\projects\Defra%20GHG%20Conversion%20Factors\2016%20Update\2.%20QA\QA%20template%20v0.7.xlsx" TargetMode="External"/></Relationships>
</file>

<file path=xl/externalLinks/_rels/externalLink19.xml.rels><?xml version="1.0" encoding="UTF-8" standalone="yes"?>
<Relationships xmlns="http://schemas.openxmlformats.org/package/2006/relationships"><Relationship Id="rId1" Type="http://schemas.microsoft.com/office/2006/relationships/xlExternalLinkPath/xlPathMissing" Target="Outputs%20for%20EEP%20Control%20Tool"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beisgov-my.sharepoint.com/EnVision/Output/Deterministic_TWP_20120401_21-38-22/EnVisionInputFile.xlsm"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G:\Dispatch%20model\Output\08.%20May-Jul%202013\06.%20Including%20NI\NI%20CBA_1.%20Ref%20case.xlsx"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neraldn\work\Documents%20and%20Settings\stewart.carter\Local%20Settings\Temporary%20Internet%20Files\OLK79\070918%20Defra%20agriculture%20CBA%20FINAL.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https://www.gov.uk/government/uploads/system/uploads/attachment_data/file/526957/ghg-conversion-factors-2016update_MASTER__links_removed__DECC_Standard_Set.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172.31.5.150\naei-admin\projects\Defra%20GHG%20Conversion%20Factors\2016%20Update\Fuels\GHG%20CF_Fuels_2016_MASTER.xlsx"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https://beisgov-my.sharepoint.com/EnVision/Output/Stephen/Output%20files/Deterministic_USER_20120720_10-39-16/Deterministic_USER_20120702_13-16-20/EnvisionDeterministicTemplate%20BASELINE%20v1_78m%20with%20CBA.xlsm"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3.%20Business%20Planning%20Model%20Toolbox.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Kghusr04\EnVision\Output\Stephen\Output%20files\Deterministic_USER_20121219_18-35-42\Input%20-%20BASELINE%20v2_59.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s://beisgov-my.sharepoint.com/EMI/Energy%20Economics%20and%20Analysis%20Division/Dispatch%20Model/Output/12.%20December%20EMR%20delivery%20plan/02.%20DDM%20Files/03.%20Reference%20Case%20&amp;%20QA/1%20Reference%20case%20input_with%20log_v4_feedback.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https://beisgov-my.sharepoint.com/Chief%20Economist/Modelling%20Team/CHP/07.%202013/Updated%20Projections/Model%20Runs/CHP%20Model%20v3.5_UpdatedGrowth.xlsm"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s://beisgov-my.sharepoint.com/System%20Files/Excel/Variable%20costs/120828%20-%20CCI%20model%20NEW%20BASELINE.xlsx" TargetMode="External"/></Relationships>
</file>

<file path=xl/externalLinks/_rels/externalLink8.xml.rels><?xml version="1.0" encoding="UTF-8" standalone="yes"?>
<Relationships xmlns="http://schemas.openxmlformats.org/package/2006/relationships"><Relationship Id="rId2" Type="http://schemas.microsoft.com/office/2019/04/relationships/externalLinkLongPath" Target="https://beisgov-my.sharepoint.com/Users/jdzansi/AppData/Local/Microsoft/Windows/Temporary%20Internet%20Files/Content.Outlook/VCOK9GPA/Model%20runs/Scenario%201a/No%20adjustment%20-%20Deterministic_USER_20140806_12-30-52/Deterministic_20140806_12-30-52.xlsm?E3C22547" TargetMode="External"/><Relationship Id="rId1" Type="http://schemas.openxmlformats.org/officeDocument/2006/relationships/externalLinkPath" Target="file:///\\E3C22547\Deterministic_20140806_12-30-52.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172.31.5.150\naei-admin\projects\Defra%20GHG%20Conversion%20Factors\2016%20Update\Transport\hgvs\GHG%20CF_HGVs_2016_M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ents"/>
      <sheetName val="Policy Overview"/>
      <sheetName val="Feed-in tariff 1"/>
      <sheetName val="Val Feed-in tariff 1"/>
      <sheetName val="CfD 1"/>
      <sheetName val="Val CfD 1"/>
      <sheetName val="Regulated Asset Base 1"/>
      <sheetName val="Val Regulated Asset Base 1"/>
      <sheetName val="Capacity Payment 1"/>
      <sheetName val="Val Capacity Payment 1"/>
      <sheetName val="CO2 limits 1"/>
      <sheetName val="Val CO2 limits 1"/>
      <sheetName val="Strategic Reserve"/>
      <sheetName val="Val Strategic Reserve"/>
      <sheetName val="Carbon Price Floor"/>
      <sheetName val="Tax on Profit"/>
      <sheetName val="Tax on CO2"/>
      <sheetName val="Tax on Fuel"/>
      <sheetName val="Policy billing"/>
      <sheetName val="Val Policy billing"/>
      <sheetName val="Existing Policies"/>
      <sheetName val="Pricing Mark-up"/>
      <sheetName val="Val Pricing Mark-up"/>
      <sheetName val="EDF Pricing Assumptions"/>
      <sheetName val="Val EDF Pricing Assumptions"/>
      <sheetName val="Demand Projections"/>
      <sheetName val="Val Demand"/>
      <sheetName val="Capacity Margin Derating"/>
      <sheetName val="Val Capacity Margin Derating"/>
      <sheetName val="Daily Load Curves"/>
      <sheetName val="Val Daily Load Curves"/>
      <sheetName val="Policy Demand Reduction"/>
      <sheetName val="Val Policy Demand Reduction"/>
      <sheetName val="Load Curve Adjustment Domestic"/>
      <sheetName val="Load Curve Adjustment Smart Dom"/>
      <sheetName val="Load Curve Adjustment NonDom"/>
      <sheetName val="Smart meters"/>
      <sheetName val="Reserve"/>
      <sheetName val="Val Reserve"/>
      <sheetName val="Autogeneration"/>
      <sheetName val="Val Autogeneration"/>
      <sheetName val="Interconnectors"/>
      <sheetName val="Val Interconnectors"/>
      <sheetName val="Hydro and Pumped Storage"/>
      <sheetName val="Val Hydro and Pumped Storage"/>
      <sheetName val="VIU Assumptions"/>
      <sheetName val="Val VIU Assumptions"/>
      <sheetName val="VIU limit"/>
      <sheetName val="Val VIU limit"/>
      <sheetName val="Merchant Assumptions"/>
      <sheetName val="Val Merchant Assumptions"/>
      <sheetName val="Plant Available for New Build"/>
      <sheetName val="Val Plant Available for New Bui"/>
      <sheetName val="Maximum Build Limits"/>
      <sheetName val="Cumulative Max Build Limits"/>
      <sheetName val="Minimum Build Limits"/>
      <sheetName val="New Plant"/>
      <sheetName val="Val New Plant"/>
      <sheetName val="Outage rates (new and existing)"/>
      <sheetName val="Val Outage Rates"/>
      <sheetName val="Losses"/>
      <sheetName val="Val Losses"/>
      <sheetName val="Efficiency rates"/>
      <sheetName val="Technology Assumptions"/>
      <sheetName val="Val Tech Assumptions"/>
      <sheetName val="Fuel Assumptions"/>
      <sheetName val="Val Fuel Assumptions"/>
      <sheetName val="Spark and Dark Spreads"/>
      <sheetName val="Val Spark and Dark Spreads"/>
      <sheetName val="Existing Plant"/>
      <sheetName val="Val Existing Plant"/>
      <sheetName val="Pipeline"/>
      <sheetName val="Val Pipeline"/>
      <sheetName val="TheoreticalPlant"/>
      <sheetName val="Wind"/>
      <sheetName val="Val Wind"/>
      <sheetName val="Model Settings"/>
      <sheetName val="Val Build &amp; Retirement Assumpti"/>
      <sheetName val="SheetManager"/>
      <sheetName val="LISTS"/>
      <sheetName val="Policy_Overview1"/>
      <sheetName val="Feed-in_tariff_11"/>
      <sheetName val="Val_Feed-in_tariff_11"/>
      <sheetName val="CfD_11"/>
      <sheetName val="Val_CfD_11"/>
      <sheetName val="Regulated_Asset_Base_11"/>
      <sheetName val="Val_Regulated_Asset_Base_11"/>
      <sheetName val="Capacity_Payment_11"/>
      <sheetName val="Val_Capacity_Payment_11"/>
      <sheetName val="CO2_limits_11"/>
      <sheetName val="Val_CO2_limits_11"/>
      <sheetName val="Strategic_Reserve1"/>
      <sheetName val="Val_Strategic_Reserve1"/>
      <sheetName val="Carbon_Price_Floor1"/>
      <sheetName val="Tax_on_Profit1"/>
      <sheetName val="Tax_on_CO21"/>
      <sheetName val="Tax_on_Fuel1"/>
      <sheetName val="Policy_billing1"/>
      <sheetName val="Val_Policy_billing1"/>
      <sheetName val="Existing_Policies1"/>
      <sheetName val="Pricing_Mark-up1"/>
      <sheetName val="Val_Pricing_Mark-up1"/>
      <sheetName val="EDF_Pricing_Assumptions1"/>
      <sheetName val="Val_EDF_Pricing_Assumptions1"/>
      <sheetName val="Demand_Projections1"/>
      <sheetName val="Val_Demand1"/>
      <sheetName val="Capacity_Margin_Derating1"/>
      <sheetName val="Val_Capacity_Margin_Derating1"/>
      <sheetName val="Daily_Load_Curves1"/>
      <sheetName val="Val_Daily_Load_Curves1"/>
      <sheetName val="Policy_Demand_Reduction1"/>
      <sheetName val="Val_Policy_Demand_Reduction1"/>
      <sheetName val="Load_Curve_Adjustment_Domestic1"/>
      <sheetName val="Load_Curve_Adjustment_Smart_Do1"/>
      <sheetName val="Load_Curve_Adjustment_NonDom1"/>
      <sheetName val="Smart_meters1"/>
      <sheetName val="Val_Reserve1"/>
      <sheetName val="Val_Autogeneration1"/>
      <sheetName val="Val_Interconnectors1"/>
      <sheetName val="Hydro_and_Pumped_Storage1"/>
      <sheetName val="Val_Hydro_and_Pumped_Storage1"/>
      <sheetName val="VIU_Assumptions1"/>
      <sheetName val="Val_VIU_Assumptions1"/>
      <sheetName val="VIU_limit1"/>
      <sheetName val="Val_VIU_limit1"/>
      <sheetName val="Merchant_Assumptions1"/>
      <sheetName val="Val_Merchant_Assumptions1"/>
      <sheetName val="Plant_Available_for_New_Build1"/>
      <sheetName val="Val_Plant_Available_for_New_Bu1"/>
      <sheetName val="Maximum_Build_Limits1"/>
      <sheetName val="Cumulative_Max_Build_Limits1"/>
      <sheetName val="Minimum_Build_Limits1"/>
      <sheetName val="New_Plant1"/>
      <sheetName val="Val_New_Plant1"/>
      <sheetName val="Outage_rates_(new_and_existing1"/>
      <sheetName val="Val_Outage_Rates1"/>
      <sheetName val="Val_Losses1"/>
      <sheetName val="Efficiency_rates1"/>
      <sheetName val="Technology_Assumptions1"/>
      <sheetName val="Val_Tech_Assumptions1"/>
      <sheetName val="Fuel_Assumptions1"/>
      <sheetName val="Val_Fuel_Assumptions1"/>
      <sheetName val="Spark_and_Dark_Spreads1"/>
      <sheetName val="Val_Spark_and_Dark_Spreads1"/>
      <sheetName val="Existing_Plant1"/>
      <sheetName val="Val_Existing_Plant1"/>
      <sheetName val="Val_Pipeline1"/>
      <sheetName val="Val_Wind1"/>
      <sheetName val="Model_Settings1"/>
      <sheetName val="Val_Build_&amp;_Retirement_Assumpt1"/>
      <sheetName val="Policy_Overview"/>
      <sheetName val="Feed-in_tariff_1"/>
      <sheetName val="Val_Feed-in_tariff_1"/>
      <sheetName val="CfD_1"/>
      <sheetName val="Val_CfD_1"/>
      <sheetName val="Regulated_Asset_Base_1"/>
      <sheetName val="Val_Regulated_Asset_Base_1"/>
      <sheetName val="Capacity_Payment_1"/>
      <sheetName val="Val_Capacity_Payment_1"/>
      <sheetName val="CO2_limits_1"/>
      <sheetName val="Val_CO2_limits_1"/>
      <sheetName val="Strategic_Reserve"/>
      <sheetName val="Val_Strategic_Reserve"/>
      <sheetName val="Carbon_Price_Floor"/>
      <sheetName val="Tax_on_Profit"/>
      <sheetName val="Tax_on_CO2"/>
      <sheetName val="Tax_on_Fuel"/>
      <sheetName val="Policy_billing"/>
      <sheetName val="Val_Policy_billing"/>
      <sheetName val="Existing_Policies"/>
      <sheetName val="Pricing_Mark-up"/>
      <sheetName val="Val_Pricing_Mark-up"/>
      <sheetName val="EDF_Pricing_Assumptions"/>
      <sheetName val="Val_EDF_Pricing_Assumptions"/>
      <sheetName val="Demand_Projections"/>
      <sheetName val="Val_Demand"/>
      <sheetName val="Capacity_Margin_Derating"/>
      <sheetName val="Val_Capacity_Margin_Derating"/>
      <sheetName val="Daily_Load_Curves"/>
      <sheetName val="Val_Daily_Load_Curves"/>
      <sheetName val="Policy_Demand_Reduction"/>
      <sheetName val="Val_Policy_Demand_Reduction"/>
      <sheetName val="Load_Curve_Adjustment_Domestic"/>
      <sheetName val="Load_Curve_Adjustment_Smart_Dom"/>
      <sheetName val="Load_Curve_Adjustment_NonDom"/>
      <sheetName val="Smart_meters"/>
      <sheetName val="Val_Reserve"/>
      <sheetName val="Val_Autogeneration"/>
      <sheetName val="Val_Interconnectors"/>
      <sheetName val="Hydro_and_Pumped_Storage"/>
      <sheetName val="Val_Hydro_and_Pumped_Storage"/>
      <sheetName val="VIU_Assumptions"/>
      <sheetName val="Val_VIU_Assumptions"/>
      <sheetName val="VIU_limit"/>
      <sheetName val="Val_VIU_limit"/>
      <sheetName val="Merchant_Assumptions"/>
      <sheetName val="Val_Merchant_Assumptions"/>
      <sheetName val="Plant_Available_for_New_Build"/>
      <sheetName val="Val_Plant_Available_for_New_Bui"/>
      <sheetName val="Maximum_Build_Limits"/>
      <sheetName val="Cumulative_Max_Build_Limits"/>
      <sheetName val="Minimum_Build_Limits"/>
      <sheetName val="New_Plant"/>
      <sheetName val="Val_New_Plant"/>
      <sheetName val="Outage_rates_(new_and_existing)"/>
      <sheetName val="Val_Outage_Rates"/>
      <sheetName val="Val_Losses"/>
      <sheetName val="Efficiency_rates"/>
      <sheetName val="Technology_Assumptions"/>
      <sheetName val="Val_Tech_Assumptions"/>
      <sheetName val="Fuel_Assumptions"/>
      <sheetName val="Val_Fuel_Assumptions"/>
      <sheetName val="Spark_and_Dark_Spreads"/>
      <sheetName val="Val_Spark_and_Dark_Spreads"/>
      <sheetName val="Existing_Plant"/>
      <sheetName val="Val_Existing_Plant"/>
      <sheetName val="Val_Pipeline"/>
      <sheetName val="Val_Wind"/>
      <sheetName val="Model_Settings"/>
      <sheetName val="Val_Build_&amp;_Retirement_Assumpt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Control"/>
      <sheetName val="DATA"/>
      <sheetName val="QA"/>
      <sheetName val="&gt; DDM INPUTS"/>
      <sheetName val="&gt;&gt;Policies"/>
      <sheetName val="Policy Overview"/>
      <sheetName val="Feed-in tariff 1"/>
      <sheetName val="Strike prices"/>
      <sheetName val="CfD 1"/>
      <sheetName val="CfD 2"/>
      <sheetName val="CfD 3"/>
      <sheetName val="CfD 4"/>
      <sheetName val="CfD 5"/>
      <sheetName val="CfD 6"/>
      <sheetName val="CfD 7"/>
      <sheetName val="Regulated Asset Base 1"/>
      <sheetName val="Capacity Payment 1"/>
      <sheetName val="CO2 limits 1"/>
      <sheetName val="Strategic Reserve"/>
      <sheetName val="CfD 8"/>
      <sheetName val="CfD 9"/>
      <sheetName val="Carbon Price Floor"/>
      <sheetName val="Tax on Profit"/>
      <sheetName val="Tax on CO2"/>
      <sheetName val="Tax on Fuel"/>
      <sheetName val="Policy billing"/>
      <sheetName val="Existing Policies"/>
      <sheetName val="Capacity mechanism"/>
      <sheetName val="&gt;&gt;Prices"/>
      <sheetName val="Pricing Mark-up"/>
      <sheetName val="EDF Pricing Assumptions"/>
      <sheetName val="&gt;&gt;Demand"/>
      <sheetName val="Demand Projections"/>
      <sheetName val="Capacity Margin Derating"/>
      <sheetName val="Daily Load Curves"/>
      <sheetName val="Daily Load Curves (new)"/>
      <sheetName val="Policy Demand Reduction"/>
      <sheetName val="DSR"/>
      <sheetName val="&gt;&gt;Non-conventional capacity"/>
      <sheetName val="Reserve"/>
      <sheetName val="Autogeneration"/>
      <sheetName val="Interconnectors"/>
      <sheetName val="Interconnector 1"/>
      <sheetName val="Hydro and Pumped Storage"/>
      <sheetName val="&gt;&gt;New builds"/>
      <sheetName val="VIU assumptions"/>
      <sheetName val="VIU limit"/>
      <sheetName val="Merchant Assumptions"/>
      <sheetName val="Plant Available for New Build"/>
      <sheetName val="Maximum Build Limits"/>
      <sheetName val="Cumulative Max Build Limits"/>
      <sheetName val="Minimum Build Limits"/>
      <sheetName val="New Plant"/>
      <sheetName val="&gt;&gt;Technologies and Plant"/>
      <sheetName val="Technology Assumptions"/>
      <sheetName val="Fuel Assumptions"/>
      <sheetName val="Outage rates (new and existing)"/>
      <sheetName val="Losses"/>
      <sheetName val="Efficiency rates"/>
      <sheetName val="Spark and Dark Spreads"/>
      <sheetName val="Wind"/>
      <sheetName val="Existing Plant"/>
      <sheetName val="Upgrades"/>
      <sheetName val="Endogenous closures"/>
      <sheetName val="Portfolios"/>
      <sheetName val="&gt;&gt;Control"/>
      <sheetName val="Model Settings"/>
      <sheetName val="SheetsToExport"/>
      <sheetName val="LISTS"/>
      <sheetName val="Version_Control1"/>
      <sheetName val="&gt;_DDM_INPUTS1"/>
      <sheetName val="Policy_Overview1"/>
      <sheetName val="Feed-in_tariff_11"/>
      <sheetName val="Strike_prices1"/>
      <sheetName val="CfD_11"/>
      <sheetName val="CfD_21"/>
      <sheetName val="CfD_31"/>
      <sheetName val="CfD_41"/>
      <sheetName val="CfD_51"/>
      <sheetName val="CfD_61"/>
      <sheetName val="CfD_71"/>
      <sheetName val="Regulated_Asset_Base_11"/>
      <sheetName val="Capacity_Payment_11"/>
      <sheetName val="CO2_limits_11"/>
      <sheetName val="Strategic_Reserve1"/>
      <sheetName val="CfD_81"/>
      <sheetName val="CfD_91"/>
      <sheetName val="Carbon_Price_Floor1"/>
      <sheetName val="Tax_on_Profit1"/>
      <sheetName val="Tax_on_CO21"/>
      <sheetName val="Tax_on_Fuel1"/>
      <sheetName val="Policy_billing1"/>
      <sheetName val="Existing_Policies1"/>
      <sheetName val="Capacity_mechanism1"/>
      <sheetName val="Pricing_Mark-up1"/>
      <sheetName val="EDF_Pricing_Assumptions1"/>
      <sheetName val="Demand_Projections1"/>
      <sheetName val="Capacity_Margin_Derating1"/>
      <sheetName val="Daily_Load_Curves1"/>
      <sheetName val="Daily_Load_Curves_(new)1"/>
      <sheetName val="Policy_Demand_Reduction1"/>
      <sheetName val="&gt;&gt;Non-conventional_capacity1"/>
      <sheetName val="Interconnector_11"/>
      <sheetName val="Hydro_and_Pumped_Storage1"/>
      <sheetName val="&gt;&gt;New_builds1"/>
      <sheetName val="VIU_assumptions1"/>
      <sheetName val="VIU_limit1"/>
      <sheetName val="Merchant_Assumptions1"/>
      <sheetName val="Plant_Available_for_New_Build1"/>
      <sheetName val="Maximum_Build_Limits1"/>
      <sheetName val="Cumulative_Max_Build_Limits1"/>
      <sheetName val="Minimum_Build_Limits1"/>
      <sheetName val="New_Plant1"/>
      <sheetName val="&gt;&gt;Technologies_and_Plant1"/>
      <sheetName val="Technology_Assumptions1"/>
      <sheetName val="Fuel_Assumptions1"/>
      <sheetName val="Outage_rates_(new_and_existing1"/>
      <sheetName val="Efficiency_rates1"/>
      <sheetName val="Spark_and_Dark_Spreads1"/>
      <sheetName val="Existing_Plant1"/>
      <sheetName val="Endogenous_closures1"/>
      <sheetName val="Model_Settings1"/>
      <sheetName val="Version_Control"/>
      <sheetName val="&gt;_DDM_INPUTS"/>
      <sheetName val="Policy_Overview"/>
      <sheetName val="Feed-in_tariff_1"/>
      <sheetName val="Strike_prices"/>
      <sheetName val="CfD_1"/>
      <sheetName val="CfD_2"/>
      <sheetName val="CfD_3"/>
      <sheetName val="CfD_4"/>
      <sheetName val="CfD_5"/>
      <sheetName val="CfD_6"/>
      <sheetName val="CfD_7"/>
      <sheetName val="Regulated_Asset_Base_1"/>
      <sheetName val="Capacity_Payment_1"/>
      <sheetName val="CO2_limits_1"/>
      <sheetName val="Strategic_Reserve"/>
      <sheetName val="CfD_8"/>
      <sheetName val="CfD_9"/>
      <sheetName val="Carbon_Price_Floor"/>
      <sheetName val="Tax_on_Profit"/>
      <sheetName val="Tax_on_CO2"/>
      <sheetName val="Tax_on_Fuel"/>
      <sheetName val="Policy_billing"/>
      <sheetName val="Existing_Policies"/>
      <sheetName val="Capacity_mechanism"/>
      <sheetName val="Pricing_Mark-up"/>
      <sheetName val="EDF_Pricing_Assumptions"/>
      <sheetName val="Demand_Projections"/>
      <sheetName val="Capacity_Margin_Derating"/>
      <sheetName val="Daily_Load_Curves"/>
      <sheetName val="Daily_Load_Curves_(new)"/>
      <sheetName val="Policy_Demand_Reduction"/>
      <sheetName val="&gt;&gt;Non-conventional_capacity"/>
      <sheetName val="Interconnector_1"/>
      <sheetName val="Hydro_and_Pumped_Storage"/>
      <sheetName val="&gt;&gt;New_builds"/>
      <sheetName val="VIU_assumptions"/>
      <sheetName val="VIU_limit"/>
      <sheetName val="Merchant_Assumptions"/>
      <sheetName val="Plant_Available_for_New_Build"/>
      <sheetName val="Maximum_Build_Limits"/>
      <sheetName val="Cumulative_Max_Build_Limits"/>
      <sheetName val="Minimum_Build_Limits"/>
      <sheetName val="New_Plant"/>
      <sheetName val="&gt;&gt;Technologies_and_Plant"/>
      <sheetName val="Technology_Assumptions"/>
      <sheetName val="Fuel_Assumptions"/>
      <sheetName val="Outage_rates_(new_and_existing)"/>
      <sheetName val="Efficiency_rates"/>
      <sheetName val="Spark_and_Dark_Spreads"/>
      <sheetName val="Existing_Plant"/>
      <sheetName val="Endogenous_closures"/>
      <sheetName val="Model_Setting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stants &amp; Parameters"/>
      <sheetName val="FF Prices"/>
      <sheetName val="QEP 2.2.1 (Domestic Coal)"/>
      <sheetName val="QEP 3.1.4 (ND Coal)"/>
      <sheetName val="CCL"/>
      <sheetName val="Deflators"/>
      <sheetName val="Calculation &amp; Results"/>
      <sheetName val="Distribution costs plot"/>
      <sheetName val="IAG Tables"/>
      <sheetName val="UEP Template"/>
      <sheetName val="Constants_&amp;_Parameters1"/>
      <sheetName val="FF_Prices1"/>
      <sheetName val="QEP_2_2_1_(Domestic_Coal)1"/>
      <sheetName val="QEP_3_1_4_(ND_Coal)1"/>
      <sheetName val="Calculation_&amp;_Results1"/>
      <sheetName val="Distribution_costs_plot1"/>
      <sheetName val="IAG_Tables1"/>
      <sheetName val="UEP_Template1"/>
      <sheetName val="Constants_&amp;_Parameters"/>
      <sheetName val="FF_Prices"/>
      <sheetName val="QEP_2_2_1_(Domestic_Coal)"/>
      <sheetName val="QEP_3_1_4_(ND_Coal)"/>
      <sheetName val="Calculation_&amp;_Results"/>
      <sheetName val="Distribution_costs_plot"/>
      <sheetName val="IAG_Tables"/>
      <sheetName val="UEP_Template"/>
    </sheetNames>
    <sheetDataSet>
      <sheetData sheetId="0"/>
      <sheetData sheetId="1"/>
      <sheetData sheetId="2"/>
      <sheetData sheetId="3"/>
      <sheetData sheetId="4"/>
      <sheetData sheetId="5"/>
      <sheetData sheetId="6"/>
      <sheetData sheetId="7" refreshError="1"/>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BA control"/>
      <sheetName val="CBA"/>
      <sheetName val="Generation data"/>
      <sheetName val="Generation costs"/>
      <sheetName val="Financing costs - 2"/>
      <sheetName val="Pipeline plant"/>
      <sheetName val="Hurdle rates"/>
      <sheetName val="Policy"/>
      <sheetName val="Carbon costs"/>
      <sheetName val="Unserved Energy cost"/>
      <sheetName val="Wholesale costs"/>
      <sheetName val="unservedenergy"/>
      <sheetName val="DECC Summary"/>
      <sheetName val="Summary assumptions"/>
      <sheetName val="baseline results"/>
      <sheetName val="Operating Capacity Pivot"/>
      <sheetName val="Installed Capacity Pivot"/>
      <sheetName val="New Build Pivot"/>
      <sheetName val="InstalledCapacitySummary"/>
      <sheetName val="Decommissioned Pivot"/>
      <sheetName val="Generation Summary"/>
      <sheetName val="UnservedEnergySummary"/>
      <sheetName val="Capacity Margin"/>
      <sheetName val="Prices Summary"/>
      <sheetName val="IRR summary"/>
      <sheetName val="CO2 summary"/>
      <sheetName val="CO2"/>
      <sheetName val="Load Factors"/>
      <sheetName val="SRMC summary"/>
      <sheetName val="Policy Summary"/>
      <sheetName val="Spread Summary"/>
      <sheetName val="FuelSummary"/>
      <sheetName val="Demand Summary"/>
      <sheetName val="Fuel Price Summary"/>
      <sheetName val="Carbon Price Summary"/>
      <sheetName val="Individual Plant Data"/>
      <sheetName val="CASHFLOW Profit"/>
      <sheetName val="CASHFLOW LoadFactor"/>
      <sheetName val="CASHFLOW Income"/>
      <sheetName val="OperatingCapacitySummary"/>
      <sheetName val="InstalledCapacity"/>
      <sheetName val="OperatingCapacity"/>
      <sheetName val="Generation"/>
      <sheetName val="Fuel"/>
      <sheetName val="IRRs"/>
      <sheetName val="Prices"/>
      <sheetName val="Costs"/>
      <sheetName val="PolicyCosts"/>
      <sheetName val="Demand"/>
      <sheetName val="Carbon Price"/>
      <sheetName val="Fuel Prices"/>
      <sheetName val="Spreads"/>
      <sheetName val="ReservePayments"/>
      <sheetName val="Control"/>
      <sheetName val="DeratedCapacities"/>
      <sheetName val="CASHFLOW IRRS"/>
      <sheetName val="CASHFLOW Spread"/>
      <sheetName val="DemandExtreme"/>
      <sheetName val="CASHFLOW SRMC"/>
      <sheetName val="CASHFLOW Capacity"/>
      <sheetName val="CASHFLOW Max capacity"/>
      <sheetName val="CASHFLOW strike price"/>
      <sheetName val="CASHFLOW CM payments"/>
      <sheetName val="CASHFLOW CM penalty"/>
      <sheetName val="CM Auction"/>
      <sheetName val="CM Clearing prices"/>
      <sheetName val="CM Contract payments"/>
      <sheetName val="CapacityMechanism"/>
      <sheetName val="CMcurveCapacity"/>
      <sheetName val="CMcurveNames"/>
      <sheetName val="CMperfectCompBids"/>
      <sheetName val="CMactualBids"/>
      <sheetName val="CM Payments"/>
      <sheetName val="CM Penalties"/>
      <sheetName val="Duration Curves"/>
      <sheetName val="Load curve"/>
      <sheetName val="Wholesale curve"/>
      <sheetName val="SystemSRMC curve"/>
      <sheetName val="Intra day summary"/>
      <sheetName val="Lists"/>
      <sheetName val="IntraDayGeneration"/>
      <sheetName val="CASHFLOW generation"/>
      <sheetName val="IntraDay analysis"/>
      <sheetName val="intraday check"/>
      <sheetName val="Investor decisions"/>
      <sheetName val="Technology Assumptions"/>
      <sheetName val="VIU assumptions"/>
      <sheetName val="Carbon Price Floor"/>
      <sheetName val="Daily Load Curves (new)"/>
      <sheetName val="New Plant"/>
      <sheetName val="Existing Plant"/>
      <sheetName val="CBA_control1"/>
      <sheetName val="Generation_data1"/>
      <sheetName val="Generation_costs1"/>
      <sheetName val="Financing_costs_-_21"/>
      <sheetName val="Pipeline_plant1"/>
      <sheetName val="Hurdle_rates1"/>
      <sheetName val="Carbon_costs1"/>
      <sheetName val="Unserved_Energy_cost1"/>
      <sheetName val="Wholesale_costs1"/>
      <sheetName val="DECC_Summary1"/>
      <sheetName val="Summary_assumptions1"/>
      <sheetName val="baseline_results1"/>
      <sheetName val="Operating_Capacity_Pivot1"/>
      <sheetName val="Installed_Capacity_Pivot1"/>
      <sheetName val="New_Build_Pivot1"/>
      <sheetName val="Decommissioned_Pivot1"/>
      <sheetName val="Generation_Summary1"/>
      <sheetName val="Capacity_Margin1"/>
      <sheetName val="Prices_Summary1"/>
      <sheetName val="IRR_summary1"/>
      <sheetName val="CO2_summary1"/>
      <sheetName val="Load_Factors1"/>
      <sheetName val="SRMC_summary1"/>
      <sheetName val="Policy_Summary1"/>
      <sheetName val="Spread_Summary1"/>
      <sheetName val="Demand_Summary1"/>
      <sheetName val="Fuel_Price_Summary1"/>
      <sheetName val="Carbon_Price_Summary1"/>
      <sheetName val="Individual_Plant_Data1"/>
      <sheetName val="CASHFLOW_Profit1"/>
      <sheetName val="CASHFLOW_LoadFactor1"/>
      <sheetName val="CASHFLOW_Income1"/>
      <sheetName val="Carbon_Price1"/>
      <sheetName val="Fuel_Prices1"/>
      <sheetName val="CASHFLOW_IRRS1"/>
      <sheetName val="CASHFLOW_Spread1"/>
      <sheetName val="CASHFLOW_SRMC1"/>
      <sheetName val="CASHFLOW_Capacity1"/>
      <sheetName val="CASHFLOW_Max_capacity1"/>
      <sheetName val="CASHFLOW_strike_price1"/>
      <sheetName val="CASHFLOW_CM_payments1"/>
      <sheetName val="CASHFLOW_CM_penalty1"/>
      <sheetName val="CM_Auction1"/>
      <sheetName val="CM_Clearing_prices1"/>
      <sheetName val="CM_Contract_payments1"/>
      <sheetName val="CM_Payments1"/>
      <sheetName val="CM_Penalties1"/>
      <sheetName val="Duration_Curves1"/>
      <sheetName val="Load_curve1"/>
      <sheetName val="Wholesale_curve1"/>
      <sheetName val="SystemSRMC_curve1"/>
      <sheetName val="Intra_day_summary1"/>
      <sheetName val="CASHFLOW_generation1"/>
      <sheetName val="IntraDay_analysis1"/>
      <sheetName val="intraday_check1"/>
      <sheetName val="Investor_decisions1"/>
      <sheetName val="Technology_Assumptions1"/>
      <sheetName val="VIU_assumptions1"/>
      <sheetName val="Carbon_Price_Floor1"/>
      <sheetName val="Daily_Load_Curves_(new)1"/>
      <sheetName val="New_Plant1"/>
      <sheetName val="Existing_Plant1"/>
      <sheetName val="CBA_control"/>
      <sheetName val="Generation_data"/>
      <sheetName val="Generation_costs"/>
      <sheetName val="Financing_costs_-_2"/>
      <sheetName val="Pipeline_plant"/>
      <sheetName val="Hurdle_rates"/>
      <sheetName val="Carbon_costs"/>
      <sheetName val="Unserved_Energy_cost"/>
      <sheetName val="Wholesale_costs"/>
      <sheetName val="DECC_Summary"/>
      <sheetName val="Summary_assumptions"/>
      <sheetName val="baseline_results"/>
      <sheetName val="Operating_Capacity_Pivot"/>
      <sheetName val="Installed_Capacity_Pivot"/>
      <sheetName val="New_Build_Pivot"/>
      <sheetName val="Decommissioned_Pivot"/>
      <sheetName val="Generation_Summary"/>
      <sheetName val="Capacity_Margin"/>
      <sheetName val="Prices_Summary"/>
      <sheetName val="IRR_summary"/>
      <sheetName val="CO2_summary"/>
      <sheetName val="Load_Factors"/>
      <sheetName val="SRMC_summary"/>
      <sheetName val="Policy_Summary"/>
      <sheetName val="Spread_Summary"/>
      <sheetName val="Demand_Summary"/>
      <sheetName val="Fuel_Price_Summary"/>
      <sheetName val="Carbon_Price_Summary"/>
      <sheetName val="Individual_Plant_Data"/>
      <sheetName val="CASHFLOW_Profit"/>
      <sheetName val="CASHFLOW_LoadFactor"/>
      <sheetName val="CASHFLOW_Income"/>
      <sheetName val="Carbon_Price"/>
      <sheetName val="Fuel_Prices"/>
      <sheetName val="CASHFLOW_IRRS"/>
      <sheetName val="CASHFLOW_Spread"/>
      <sheetName val="CASHFLOW_SRMC"/>
      <sheetName val="CASHFLOW_Capacity"/>
      <sheetName val="CASHFLOW_Max_capacity"/>
      <sheetName val="CASHFLOW_strike_price"/>
      <sheetName val="CASHFLOW_CM_payments"/>
      <sheetName val="CASHFLOW_CM_penalty"/>
      <sheetName val="CM_Auction"/>
      <sheetName val="CM_Clearing_prices"/>
      <sheetName val="CM_Contract_payments"/>
      <sheetName val="CM_Payments"/>
      <sheetName val="CM_Penalties"/>
      <sheetName val="Duration_Curves"/>
      <sheetName val="Load_curve"/>
      <sheetName val="Wholesale_curve"/>
      <sheetName val="SystemSRMC_curve"/>
      <sheetName val="Intra_day_summary"/>
      <sheetName val="CASHFLOW_generation"/>
      <sheetName val="IntraDay_analysis"/>
      <sheetName val="intraday_check"/>
      <sheetName val="Investor_decisions"/>
      <sheetName val="Technology_Assumptions"/>
      <sheetName val="VIU_assumptions"/>
      <sheetName val="Carbon_Price_Floor"/>
      <sheetName val="Daily_Load_Curves_(new)"/>
      <sheetName val="New_Plant"/>
      <sheetName val="Existing_Plant"/>
      <sheetName val="Calculations (2)"/>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Issues Log"/>
      <sheetName val="TODO"/>
      <sheetName val="Control"/>
      <sheetName val="Find target"/>
      <sheetName val="Scenarios"/>
      <sheetName val="Lists"/>
      <sheetName val="Targets"/>
      <sheetName val="Deeming"/>
      <sheetName val="Discounting"/>
      <sheetName val="Time cost"/>
      <sheetName val="Fuel split"/>
      <sheetName val="Capex indices"/>
      <sheetName val="Metering"/>
      <sheetName val="Installation cost"/>
      <sheetName val="Depreciation"/>
      <sheetName val="Admin cost"/>
      <sheetName val="Demand Barriers"/>
      <sheetName val="Supply chain fixed"/>
      <sheetName val="Supply Barriers"/>
      <sheetName val="Potentials"/>
      <sheetName val="CCL"/>
      <sheetName val="Conversion factors"/>
      <sheetName val="Carbon SPC"/>
      <sheetName val="Fuel price weights"/>
      <sheetName val="Carbon cost"/>
      <sheetName val="Biomass prices"/>
      <sheetName val="Fuel Prices"/>
      <sheetName val="Deeming inputs"/>
      <sheetName val="Counterfactuals data"/>
      <sheetName val="Counterfactuals"/>
      <sheetName val="Sheet1"/>
      <sheetName val="Renewables"/>
      <sheetName val="Main"/>
      <sheetName val="Costs"/>
      <sheetName val="Results"/>
      <sheetName val="BERR CBA"/>
      <sheetName val="Lifetime"/>
      <sheetName val="Cost curve figure"/>
      <sheetName val="BERR MACC summary"/>
      <sheetName val="Issues_Log1"/>
      <sheetName val="Find_target1"/>
      <sheetName val="Time_cost1"/>
      <sheetName val="Fuel_split1"/>
      <sheetName val="Capex_indices1"/>
      <sheetName val="Installation_cost1"/>
      <sheetName val="Admin_cost1"/>
      <sheetName val="Demand_Barriers1"/>
      <sheetName val="Supply_chain_fixed1"/>
      <sheetName val="Supply_Barriers1"/>
      <sheetName val="Conversion_factors1"/>
      <sheetName val="Carbon_SPC1"/>
      <sheetName val="Fuel_price_weights1"/>
      <sheetName val="Carbon_cost1"/>
      <sheetName val="Biomass_prices1"/>
      <sheetName val="Fuel_Prices1"/>
      <sheetName val="Deeming_inputs1"/>
      <sheetName val="Counterfactuals_data1"/>
      <sheetName val="BERR_CBA1"/>
      <sheetName val="Cost_curve_figure1"/>
      <sheetName val="BERR_MACC_summary1"/>
      <sheetName val="Issues_Log"/>
      <sheetName val="Find_target"/>
      <sheetName val="Time_cost"/>
      <sheetName val="Fuel_split"/>
      <sheetName val="Capex_indices"/>
      <sheetName val="Installation_cost"/>
      <sheetName val="Admin_cost"/>
      <sheetName val="Demand_Barriers"/>
      <sheetName val="Supply_chain_fixed"/>
      <sheetName val="Supply_Barriers"/>
      <sheetName val="Conversion_factors"/>
      <sheetName val="Carbon_SPC"/>
      <sheetName val="Fuel_price_weights"/>
      <sheetName val="Carbon_cost"/>
      <sheetName val="Biomass_prices"/>
      <sheetName val="Fuel_Prices"/>
      <sheetName val="Deeming_inputs"/>
      <sheetName val="Counterfactuals_data"/>
      <sheetName val="BERR_CBA"/>
      <sheetName val="Cost_curve_figure"/>
      <sheetName val="BERR_MACC_summary"/>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Welcome"/>
      <sheetName val="Model inputs and assumptions"/>
    </sheetNames>
    <sheetDataSet>
      <sheetData sheetId="0"/>
      <sheetData sheetId="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 Index"/>
      <sheetName val="UEM inputs"/>
      <sheetName val="Version Control"/>
      <sheetName val="DATA"/>
      <sheetName val="QA"/>
      <sheetName val="&gt; DDM INPUTS"/>
      <sheetName val="&gt;&gt;Policies"/>
      <sheetName val="Policy Overview"/>
      <sheetName val="Existing Policies"/>
      <sheetName val="Strike prices"/>
      <sheetName val="Heat revenues"/>
      <sheetName val="Feed-in tariff 1"/>
      <sheetName val="Feed-in tariff 2"/>
      <sheetName val="Feed-in tariff 3"/>
      <sheetName val="Feed-in tariff 4"/>
      <sheetName val="Feed-in tariff 5"/>
      <sheetName val="Feed-in tariff 6"/>
      <sheetName val="Feed-in tariff 7"/>
      <sheetName val="CfD Network losses adjustment"/>
      <sheetName val="CfD 1"/>
      <sheetName val="CfD 2"/>
      <sheetName val="CfD 3"/>
      <sheetName val="CfD 4"/>
      <sheetName val="CfD 5"/>
      <sheetName val="CfD 6"/>
      <sheetName val="CfD 7"/>
      <sheetName val="CfD 8"/>
      <sheetName val="CfD 9"/>
      <sheetName val="CfD 10"/>
      <sheetName val="CfD 11"/>
      <sheetName val="CfD 12"/>
      <sheetName val="CfD 13"/>
      <sheetName val="CfD 14"/>
      <sheetName val="CfD 15"/>
      <sheetName val="CfD 16"/>
      <sheetName val="CfD 17"/>
      <sheetName val="CfD 18"/>
      <sheetName val="CO2 limits 1"/>
      <sheetName val="Strategic Reserve"/>
      <sheetName val="Capacity Payment 1"/>
      <sheetName val="Regulated Asset Base 1"/>
      <sheetName val="Carbon Price Floor"/>
      <sheetName val="Tax on Profit"/>
      <sheetName val="Tax on CO2"/>
      <sheetName val="Tax on Fuel"/>
      <sheetName val="Policy billing"/>
      <sheetName val="Capacity mechanism"/>
      <sheetName val="&gt;&gt;Prices"/>
      <sheetName val="Pricing Mark-up"/>
      <sheetName val="&gt;&gt;Demand"/>
      <sheetName val="Capacity Margin Derating"/>
      <sheetName val="Daily Load Curves"/>
      <sheetName val="Daily Load Curves (new)"/>
      <sheetName val="Policy Demand Reduction"/>
      <sheetName val="DSR"/>
      <sheetName val="&gt;&gt;Non-conventional capacity"/>
      <sheetName val="Reserve"/>
      <sheetName val="Autogeneration"/>
      <sheetName val="Interconnectors"/>
      <sheetName val="Inter fixed flow 1"/>
      <sheetName val="Inter price responsive 1"/>
      <sheetName val="Hydro and Pumped Storage"/>
      <sheetName val="&gt;&gt;New builds"/>
      <sheetName val="VIU assumptions"/>
      <sheetName val="VIU limit"/>
      <sheetName val="Merchant Assumptions"/>
      <sheetName val="Plant Available for New Build"/>
      <sheetName val="Maximum Build Limits"/>
      <sheetName val="Cumulative Max Build Limits"/>
      <sheetName val="Minimum Build Limits"/>
      <sheetName val="New Plant"/>
      <sheetName val="&gt;&gt;Technologies and Plant"/>
      <sheetName val="Technology Assumptions"/>
      <sheetName val="Fuel assumptions"/>
      <sheetName val="Fuel Assumptions (old)"/>
      <sheetName val="Water"/>
      <sheetName val="Outage rates (new and existing)"/>
      <sheetName val="Losses"/>
      <sheetName val="Efficiency rates"/>
      <sheetName val="Spark and Dark Spreads"/>
      <sheetName val="Intermittency"/>
      <sheetName val="Demand Projections"/>
      <sheetName val="Existing Plant"/>
      <sheetName val="Upgrades"/>
      <sheetName val="Endogenous closures"/>
      <sheetName val="Portfolios"/>
      <sheetName val="EDF Pricing Assumptions"/>
      <sheetName val="&gt;&gt;Control"/>
      <sheetName val="Model Settings"/>
      <sheetName val="SheetsToExport"/>
      <sheetName val="LISTS"/>
      <sheetName val="Sheet2"/>
      <sheetName val="Sheet_Index1"/>
      <sheetName val="UEM_inputs1"/>
      <sheetName val="Version_Control1"/>
      <sheetName val="&gt;_DDM_INPUTS1"/>
      <sheetName val="Policy_Overview1"/>
      <sheetName val="Existing_Policies1"/>
      <sheetName val="Strike_prices1"/>
      <sheetName val="Heat_revenues1"/>
      <sheetName val="Feed-in_tariff_11"/>
      <sheetName val="Feed-in_tariff_21"/>
      <sheetName val="Feed-in_tariff_31"/>
      <sheetName val="Feed-in_tariff_41"/>
      <sheetName val="Feed-in_tariff_51"/>
      <sheetName val="Feed-in_tariff_61"/>
      <sheetName val="Feed-in_tariff_71"/>
      <sheetName val="CfD_Network_losses_adjustment1"/>
      <sheetName val="CfD_19"/>
      <sheetName val="CfD_21"/>
      <sheetName val="CfD_31"/>
      <sheetName val="CfD_41"/>
      <sheetName val="CfD_51"/>
      <sheetName val="CfD_61"/>
      <sheetName val="CfD_71"/>
      <sheetName val="CfD_81"/>
      <sheetName val="CfD_91"/>
      <sheetName val="CfD_101"/>
      <sheetName val="CfD_111"/>
      <sheetName val="CfD_121"/>
      <sheetName val="CfD_131"/>
      <sheetName val="CfD_141"/>
      <sheetName val="CfD_151"/>
      <sheetName val="CfD_161"/>
      <sheetName val="CfD_171"/>
      <sheetName val="CfD_181"/>
      <sheetName val="CO2_limits_11"/>
      <sheetName val="Strategic_Reserve1"/>
      <sheetName val="Capacity_Payment_11"/>
      <sheetName val="Regulated_Asset_Base_11"/>
      <sheetName val="Carbon_Price_Floor1"/>
      <sheetName val="Tax_on_Profit1"/>
      <sheetName val="Tax_on_CO21"/>
      <sheetName val="Tax_on_Fuel1"/>
      <sheetName val="Policy_billing1"/>
      <sheetName val="Capacity_mechanism1"/>
      <sheetName val="Pricing_Mark-up1"/>
      <sheetName val="Capacity_Margin_Derating1"/>
      <sheetName val="Daily_Load_Curves1"/>
      <sheetName val="Daily_Load_Curves_(new)1"/>
      <sheetName val="Policy_Demand_Reduction1"/>
      <sheetName val="&gt;&gt;Non-conventional_capacity1"/>
      <sheetName val="Inter_fixed_flow_11"/>
      <sheetName val="Inter_price_responsive_11"/>
      <sheetName val="Hydro_and_Pumped_Storage1"/>
      <sheetName val="&gt;&gt;New_builds1"/>
      <sheetName val="VIU_assumptions1"/>
      <sheetName val="VIU_limit1"/>
      <sheetName val="Merchant_Assumptions1"/>
      <sheetName val="Plant_Available_for_New_Build1"/>
      <sheetName val="Maximum_Build_Limits1"/>
      <sheetName val="Cumulative_Max_Build_Limits1"/>
      <sheetName val="Minimum_Build_Limits1"/>
      <sheetName val="New_Plant1"/>
      <sheetName val="&gt;&gt;Technologies_and_Plant1"/>
      <sheetName val="Technology_Assumptions1"/>
      <sheetName val="Fuel_assumptions1"/>
      <sheetName val="Fuel_Assumptions_(old)1"/>
      <sheetName val="Outage_rates_(new_and_existing1"/>
      <sheetName val="Efficiency_rates1"/>
      <sheetName val="Spark_and_Dark_Spreads1"/>
      <sheetName val="Demand_Projections1"/>
      <sheetName val="Existing_Plant1"/>
      <sheetName val="Endogenous_closures1"/>
      <sheetName val="EDF_Pricing_Assumptions1"/>
      <sheetName val="Model_Settings1"/>
      <sheetName val="Sheet_Index"/>
      <sheetName val="UEM_inputs"/>
      <sheetName val="Version_Control"/>
      <sheetName val="&gt;_DDM_INPUTS"/>
      <sheetName val="Policy_Overview"/>
      <sheetName val="Existing_Policies"/>
      <sheetName val="Strike_prices"/>
      <sheetName val="Heat_revenues"/>
      <sheetName val="Feed-in_tariff_1"/>
      <sheetName val="Feed-in_tariff_2"/>
      <sheetName val="Feed-in_tariff_3"/>
      <sheetName val="Feed-in_tariff_4"/>
      <sheetName val="Feed-in_tariff_5"/>
      <sheetName val="Feed-in_tariff_6"/>
      <sheetName val="Feed-in_tariff_7"/>
      <sheetName val="CfD_Network_losses_adjustment"/>
      <sheetName val="CfD_1"/>
      <sheetName val="CfD_2"/>
      <sheetName val="CfD_3"/>
      <sheetName val="CfD_4"/>
      <sheetName val="CfD_5"/>
      <sheetName val="CfD_6"/>
      <sheetName val="CfD_7"/>
      <sheetName val="CfD_8"/>
      <sheetName val="CfD_9"/>
      <sheetName val="CfD_10"/>
      <sheetName val="CfD_11"/>
      <sheetName val="CfD_12"/>
      <sheetName val="CfD_13"/>
      <sheetName val="CfD_14"/>
      <sheetName val="CfD_15"/>
      <sheetName val="CfD_16"/>
      <sheetName val="CfD_17"/>
      <sheetName val="CfD_18"/>
      <sheetName val="CO2_limits_1"/>
      <sheetName val="Strategic_Reserve"/>
      <sheetName val="Capacity_Payment_1"/>
      <sheetName val="Regulated_Asset_Base_1"/>
      <sheetName val="Carbon_Price_Floor"/>
      <sheetName val="Tax_on_Profit"/>
      <sheetName val="Tax_on_CO2"/>
      <sheetName val="Tax_on_Fuel"/>
      <sheetName val="Policy_billing"/>
      <sheetName val="Capacity_mechanism"/>
      <sheetName val="Pricing_Mark-up"/>
      <sheetName val="Capacity_Margin_Derating"/>
      <sheetName val="Daily_Load_Curves"/>
      <sheetName val="Daily_Load_Curves_(new)"/>
      <sheetName val="Policy_Demand_Reduction"/>
      <sheetName val="&gt;&gt;Non-conventional_capacity"/>
      <sheetName val="Inter_fixed_flow_1"/>
      <sheetName val="Inter_price_responsive_1"/>
      <sheetName val="Hydro_and_Pumped_Storage"/>
      <sheetName val="&gt;&gt;New_builds"/>
      <sheetName val="VIU_assumptions"/>
      <sheetName val="VIU_limit"/>
      <sheetName val="Merchant_Assumptions"/>
      <sheetName val="Plant_Available_for_New_Build"/>
      <sheetName val="Maximum_Build_Limits"/>
      <sheetName val="Cumulative_Max_Build_Limits"/>
      <sheetName val="Minimum_Build_Limits"/>
      <sheetName val="New_Plant"/>
      <sheetName val="&gt;&gt;Technologies_and_Plant"/>
      <sheetName val="Technology_Assumptions"/>
      <sheetName val="Fuel_assumptions"/>
      <sheetName val="Fuel_Assumptions_(old)"/>
      <sheetName val="Outage_rates_(new_and_existing)"/>
      <sheetName val="Efficiency_rates"/>
      <sheetName val="Spark_and_Dark_Spreads"/>
      <sheetName val="Demand_Projections"/>
      <sheetName val="Existing_Plant"/>
      <sheetName val="Endogenous_closures"/>
      <sheetName val="EDF_Pricing_Assumptions"/>
      <sheetName val="Model_Setting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ummary"/>
      <sheetName val="Logs"/>
      <sheetName val="Version control"/>
      <sheetName val="New Assumptions Log"/>
      <sheetName val="Units"/>
      <sheetName val="Parameters &gt;&gt;"/>
      <sheetName val="Methodology Master"/>
      <sheetName val="Policy Master"/>
      <sheetName val="Input selection"/>
      <sheetName val="Scenario Inputs &amp; Cycling &gt;&gt;"/>
      <sheetName val="Scenario DDM data"/>
      <sheetName val="Scenario EDM sales"/>
      <sheetName val="Scenario Assumptions data"/>
      <sheetName val="EEP cycling - CENTRAL"/>
      <sheetName val="EEP cycling - LOW"/>
      <sheetName val="EEP cycling - HIGH"/>
      <sheetName val="Cycling - Assumptions"/>
      <sheetName val="Input data &gt;&gt;"/>
      <sheetName val="Pre-policy WP calculation"/>
      <sheetName val="No Policy Runs"/>
      <sheetName val="Wholesale Prices"/>
      <sheetName val="Adjust - WPE &amp; MEF"/>
      <sheetName val="GDP deflators"/>
      <sheetName val="Consumption"/>
      <sheetName val="UEP Consumption"/>
      <sheetName val="Emissions Factors"/>
      <sheetName val="Domestic Price Data"/>
      <sheetName val="Non-Dom Price Data"/>
      <sheetName val="Ind Price Data"/>
      <sheetName val="Domestic Premia"/>
      <sheetName val="Supplier Margin"/>
      <sheetName val="TDM"/>
      <sheetName val="Network Losses"/>
      <sheetName val="Balancing Costs"/>
      <sheetName val="Policy Data &gt;&gt;"/>
      <sheetName val="Building Regs"/>
      <sheetName val="CCAs"/>
      <sheetName val="CCL"/>
      <sheetName val="CERT"/>
      <sheetName val="CERT Ext"/>
      <sheetName val="CERT, EEC, CESP (Historic)"/>
      <sheetName val="CESP"/>
      <sheetName val="CfD"/>
      <sheetName val="CM"/>
      <sheetName val="CRC"/>
      <sheetName val="ETS &amp; CPF"/>
      <sheetName val="ESOS"/>
      <sheetName val="GD and ECO"/>
      <sheetName val="FITs"/>
      <sheetName val="Government rebate"/>
      <sheetName val="PP"/>
      <sheetName val="PRS"/>
      <sheetName val="RO"/>
      <sheetName val="SM"/>
      <sheetName val="VAs"/>
      <sheetName val="WHD"/>
      <sheetName val="ZCH"/>
      <sheetName val="Calculations &gt;&gt;"/>
      <sheetName val="Gas P Breakdown"/>
      <sheetName val="Electricity P Breakdown"/>
      <sheetName val="Gas bill dom"/>
      <sheetName val="Elec bill dom"/>
      <sheetName val="Gas bill non dom"/>
      <sheetName val="Elec bill non dom"/>
      <sheetName val="Gas bill EII EXEMPT"/>
      <sheetName val="Gas bill EII NON-EXEMPT"/>
      <sheetName val="Elec bill EII EXEMPT"/>
      <sheetName val="Elec bill EII NON-EXEMPT"/>
      <sheetName val="Outputs &gt;&gt;"/>
      <sheetName val="Consumption tables"/>
      <sheetName val="Bill tables"/>
      <sheetName val="Price tables"/>
      <sheetName val="Scenario output comparison"/>
      <sheetName val="Trends and Drivers"/>
      <sheetName val="Tables for report"/>
      <sheetName val="Charts for report"/>
      <sheetName val="Outputs for UEP Gas"/>
      <sheetName val="Outputs for UEP electricity"/>
      <sheetName val="Outputs for DIMPSA"/>
      <sheetName val="Sheet1"/>
      <sheetName val="Lookups"/>
      <sheetName val="Source Numbers for Master Lists"/>
      <sheetName val="170214 APBM 2017 (EEP 2016) (3)"/>
      <sheetName val="Version_control1"/>
      <sheetName val="New_Assumptions_Log1"/>
      <sheetName val="Parameters_&gt;&gt;1"/>
      <sheetName val="Methodology_Master1"/>
      <sheetName val="Policy_Master1"/>
      <sheetName val="Input_selection1"/>
      <sheetName val="Scenario_Inputs_&amp;_Cycling_&gt;&gt;1"/>
      <sheetName val="Scenario_DDM_data1"/>
      <sheetName val="Scenario_EDM_sales1"/>
      <sheetName val="Scenario_Assumptions_data1"/>
      <sheetName val="EEP_cycling_-_CENTRAL1"/>
      <sheetName val="EEP_cycling_-_LOW1"/>
      <sheetName val="EEP_cycling_-_HIGH1"/>
      <sheetName val="Cycling_-_Assumptions1"/>
      <sheetName val="Input_data_&gt;&gt;1"/>
      <sheetName val="Pre-policy_WP_calculation1"/>
      <sheetName val="No_Policy_Runs1"/>
      <sheetName val="Wholesale_Prices1"/>
      <sheetName val="Adjust_-_WPE_&amp;_MEF1"/>
      <sheetName val="GDP_deflators1"/>
      <sheetName val="UEP_Consumption1"/>
      <sheetName val="Emissions_Factors1"/>
      <sheetName val="Domestic_Price_Data1"/>
      <sheetName val="Non-Dom_Price_Data1"/>
      <sheetName val="Ind_Price_Data1"/>
      <sheetName val="Domestic_Premia1"/>
      <sheetName val="Supplier_Margin1"/>
      <sheetName val="Network_Losses1"/>
      <sheetName val="Balancing_Costs1"/>
      <sheetName val="Policy_Data_&gt;&gt;1"/>
      <sheetName val="Building_Regs1"/>
      <sheetName val="CERT_Ext1"/>
      <sheetName val="CERT,_EEC,_CESP_(Historic)1"/>
      <sheetName val="ETS_&amp;_CPF1"/>
      <sheetName val="GD_and_ECO1"/>
      <sheetName val="Government_rebate1"/>
      <sheetName val="Calculations_&gt;&gt;1"/>
      <sheetName val="Gas_P_Breakdown1"/>
      <sheetName val="Electricity_P_Breakdown1"/>
      <sheetName val="Gas_bill_dom1"/>
      <sheetName val="Elec_bill_dom1"/>
      <sheetName val="Gas_bill_non_dom1"/>
      <sheetName val="Elec_bill_non_dom1"/>
      <sheetName val="Gas_bill_EII_EXEMPT1"/>
      <sheetName val="Gas_bill_EII_NON-EXEMPT1"/>
      <sheetName val="Elec_bill_EII_EXEMPT1"/>
      <sheetName val="Elec_bill_EII_NON-EXEMPT1"/>
      <sheetName val="Outputs_&gt;&gt;1"/>
      <sheetName val="Consumption_tables1"/>
      <sheetName val="Bill_tables1"/>
      <sheetName val="Price_tables1"/>
      <sheetName val="Scenario_output_comparison1"/>
      <sheetName val="Trends_and_Drivers1"/>
      <sheetName val="Tables_for_report1"/>
      <sheetName val="Charts_for_report1"/>
      <sheetName val="Outputs_for_UEP_Gas1"/>
      <sheetName val="Outputs_for_UEP_electricity1"/>
      <sheetName val="Outputs_for_DIMPSA1"/>
      <sheetName val="Source_Numbers_for_Master_List1"/>
      <sheetName val="170214_APBM_2017_(EEP_2016)_(31"/>
      <sheetName val="Version_control"/>
      <sheetName val="New_Assumptions_Log"/>
      <sheetName val="Parameters_&gt;&gt;"/>
      <sheetName val="Methodology_Master"/>
      <sheetName val="Policy_Master"/>
      <sheetName val="Input_selection"/>
      <sheetName val="Scenario_Inputs_&amp;_Cycling_&gt;&gt;"/>
      <sheetName val="Scenario_DDM_data"/>
      <sheetName val="Scenario_EDM_sales"/>
      <sheetName val="Scenario_Assumptions_data"/>
      <sheetName val="EEP_cycling_-_CENTRAL"/>
      <sheetName val="EEP_cycling_-_LOW"/>
      <sheetName val="EEP_cycling_-_HIGH"/>
      <sheetName val="Cycling_-_Assumptions"/>
      <sheetName val="Input_data_&gt;&gt;"/>
      <sheetName val="Pre-policy_WP_calculation"/>
      <sheetName val="No_Policy_Runs"/>
      <sheetName val="Wholesale_Prices"/>
      <sheetName val="Adjust_-_WPE_&amp;_MEF"/>
      <sheetName val="GDP_deflators"/>
      <sheetName val="UEP_Consumption"/>
      <sheetName val="Emissions_Factors"/>
      <sheetName val="Domestic_Price_Data"/>
      <sheetName val="Non-Dom_Price_Data"/>
      <sheetName val="Ind_Price_Data"/>
      <sheetName val="Domestic_Premia"/>
      <sheetName val="Supplier_Margin"/>
      <sheetName val="Network_Losses"/>
      <sheetName val="Balancing_Costs"/>
      <sheetName val="Policy_Data_&gt;&gt;"/>
      <sheetName val="Building_Regs"/>
      <sheetName val="CERT_Ext"/>
      <sheetName val="CERT,_EEC,_CESP_(Historic)"/>
      <sheetName val="ETS_&amp;_CPF"/>
      <sheetName val="GD_and_ECO"/>
      <sheetName val="Government_rebate"/>
      <sheetName val="Calculations_&gt;&gt;"/>
      <sheetName val="Gas_P_Breakdown"/>
      <sheetName val="Electricity_P_Breakdown"/>
      <sheetName val="Gas_bill_dom"/>
      <sheetName val="Elec_bill_dom"/>
      <sheetName val="Gas_bill_non_dom"/>
      <sheetName val="Elec_bill_non_dom"/>
      <sheetName val="Gas_bill_EII_EXEMPT"/>
      <sheetName val="Gas_bill_EII_NON-EXEMPT"/>
      <sheetName val="Elec_bill_EII_EXEMPT"/>
      <sheetName val="Elec_bill_EII_NON-EXEMPT"/>
      <sheetName val="Outputs_&gt;&gt;"/>
      <sheetName val="Consumption_tables"/>
      <sheetName val="Bill_tables"/>
      <sheetName val="Price_tables"/>
      <sheetName val="Scenario_output_comparison"/>
      <sheetName val="Trends_and_Drivers"/>
      <sheetName val="Tables_for_report"/>
      <sheetName val="Charts_for_report"/>
      <sheetName val="Outputs_for_UEP_Gas"/>
      <sheetName val="Outputs_for_UEP_electricity"/>
      <sheetName val="Outputs_for_DIMPSA"/>
      <sheetName val="Source_Numbers_for_Master_Lists"/>
      <sheetName val="170214_APBM_2017_(EEP_2016)_(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licy Overview"/>
      <sheetName val="Feed-in tariff 1"/>
      <sheetName val="Val Feed-in tariff 1"/>
      <sheetName val="CfD 1"/>
      <sheetName val="Val CfD 1"/>
      <sheetName val="CfD 2"/>
      <sheetName val="Val CfD 2"/>
      <sheetName val="CfD 3"/>
      <sheetName val="CfD 4"/>
      <sheetName val="Val CfD 3"/>
      <sheetName val="Val CfD 4"/>
      <sheetName val="CfD 5"/>
      <sheetName val="Val CfD 5"/>
      <sheetName val="CfD 6"/>
      <sheetName val="Val CfD 6"/>
      <sheetName val="CfD 7"/>
      <sheetName val="Val CfD 7"/>
      <sheetName val="Regulated Asset Base 1"/>
      <sheetName val="Val Regulated Asset Base 1"/>
      <sheetName val="Capacity Payment 1"/>
      <sheetName val="Val Capacity Payment 1"/>
      <sheetName val="CO2 limits 1"/>
      <sheetName val="Val CO2 limits 1"/>
      <sheetName val="Strategic Reserve"/>
      <sheetName val="Val Strategic Reserve"/>
      <sheetName val="Carbon Price Floor"/>
      <sheetName val="Tax on Profit"/>
      <sheetName val="Tax on CO2"/>
      <sheetName val="Tax on Fuel"/>
      <sheetName val="Policy billing"/>
      <sheetName val="Val Policy billing"/>
      <sheetName val="Existing Policies"/>
      <sheetName val="ROC bandings"/>
      <sheetName val="Pricing Mark-up"/>
      <sheetName val="Val Pricing Mark-up"/>
      <sheetName val="EDF Pricing Assumptions"/>
      <sheetName val="Val EDF Pricing Assumptions"/>
      <sheetName val="Demand Projections"/>
      <sheetName val="Val Demand"/>
      <sheetName val="Capacity Margin Derating"/>
      <sheetName val="Val Capacity Margin Derating"/>
      <sheetName val="Daily Load Curves"/>
      <sheetName val="Val Daily Load Curves"/>
      <sheetName val="Policy Demand Reduction"/>
      <sheetName val="Val Policy Demand Reduction"/>
      <sheetName val="Load Curve Adjustment Domestic"/>
      <sheetName val="Load Curve Adjustment Smart Dom"/>
      <sheetName val="Load Curve Adjustment NonDom"/>
      <sheetName val="Smart meters"/>
      <sheetName val="Reserve"/>
      <sheetName val="Val Reserve"/>
      <sheetName val="Autogeneration"/>
      <sheetName val="Val Autogeneration"/>
      <sheetName val="Interconnectors"/>
      <sheetName val="Val Interconnectors"/>
      <sheetName val="Hydro and Pumped Storage"/>
      <sheetName val="Val Hydro and Pumped Storage"/>
      <sheetName val="VIU Assumptions"/>
      <sheetName val="Val VIU Assumptions"/>
      <sheetName val="VIU limit"/>
      <sheetName val="Val VIU limit"/>
      <sheetName val="Merchant Assumptions"/>
      <sheetName val="Val Merchant Assumptions"/>
      <sheetName val="Plant Available for New Build"/>
      <sheetName val="Val Plant Available for New Bui"/>
      <sheetName val="Maximum Build Limits"/>
      <sheetName val="Cumulative Max Build Limits"/>
      <sheetName val="Minimum Build Limits"/>
      <sheetName val="New Plant"/>
      <sheetName val="Val New Plant"/>
      <sheetName val="Outage rates (new and existing)"/>
      <sheetName val="Val Outage Rates"/>
      <sheetName val="Losses"/>
      <sheetName val="Val Losses"/>
      <sheetName val="Efficiency rates"/>
      <sheetName val="Technology Assumptions"/>
      <sheetName val="Val Tech Assumptions"/>
      <sheetName val="Fuel Assumptions"/>
      <sheetName val="Val Fuel Assumptions"/>
      <sheetName val="Spark and Dark Spreads"/>
      <sheetName val="Val Spark and Dark Spreads"/>
      <sheetName val="Portfolios"/>
      <sheetName val="Existing Plant"/>
      <sheetName val="Val Existing Plant"/>
      <sheetName val="Val Pipeline"/>
      <sheetName val="TheoreticalPlant"/>
      <sheetName val="Wind"/>
      <sheetName val="Val Wind"/>
      <sheetName val="Model Settings"/>
      <sheetName val="Val Build &amp; Retirement Assumpti"/>
      <sheetName val="SheetManager"/>
      <sheetName val="LISTS"/>
      <sheetName val="Policy_Overview1"/>
      <sheetName val="Feed-in_tariff_11"/>
      <sheetName val="Val_Feed-in_tariff_11"/>
      <sheetName val="CfD_11"/>
      <sheetName val="Val_CfD_11"/>
      <sheetName val="CfD_21"/>
      <sheetName val="Val_CfD_21"/>
      <sheetName val="CfD_31"/>
      <sheetName val="CfD_41"/>
      <sheetName val="Val_CfD_31"/>
      <sheetName val="Val_CfD_41"/>
      <sheetName val="CfD_51"/>
      <sheetName val="Val_CfD_51"/>
      <sheetName val="CfD_61"/>
      <sheetName val="Val_CfD_61"/>
      <sheetName val="CfD_71"/>
      <sheetName val="Val_CfD_71"/>
      <sheetName val="Regulated_Asset_Base_11"/>
      <sheetName val="Val_Regulated_Asset_Base_11"/>
      <sheetName val="Capacity_Payment_11"/>
      <sheetName val="Val_Capacity_Payment_11"/>
      <sheetName val="CO2_limits_11"/>
      <sheetName val="Val_CO2_limits_11"/>
      <sheetName val="Strategic_Reserve1"/>
      <sheetName val="Val_Strategic_Reserve1"/>
      <sheetName val="Carbon_Price_Floor1"/>
      <sheetName val="Tax_on_Profit1"/>
      <sheetName val="Tax_on_CO21"/>
      <sheetName val="Tax_on_Fuel1"/>
      <sheetName val="Policy_billing1"/>
      <sheetName val="Val_Policy_billing1"/>
      <sheetName val="Existing_Policies1"/>
      <sheetName val="ROC_bandings1"/>
      <sheetName val="Pricing_Mark-up1"/>
      <sheetName val="Val_Pricing_Mark-up1"/>
      <sheetName val="EDF_Pricing_Assumptions1"/>
      <sheetName val="Val_EDF_Pricing_Assumptions1"/>
      <sheetName val="Demand_Projections1"/>
      <sheetName val="Val_Demand1"/>
      <sheetName val="Capacity_Margin_Derating1"/>
      <sheetName val="Val_Capacity_Margin_Derating1"/>
      <sheetName val="Daily_Load_Curves1"/>
      <sheetName val="Val_Daily_Load_Curves1"/>
      <sheetName val="Policy_Demand_Reduction1"/>
      <sheetName val="Val_Policy_Demand_Reduction1"/>
      <sheetName val="Load_Curve_Adjustment_Domestic1"/>
      <sheetName val="Load_Curve_Adjustment_Smart_Do1"/>
      <sheetName val="Load_Curve_Adjustment_NonDom1"/>
      <sheetName val="Smart_meters1"/>
      <sheetName val="Val_Reserve1"/>
      <sheetName val="Val_Autogeneration1"/>
      <sheetName val="Val_Interconnectors1"/>
      <sheetName val="Hydro_and_Pumped_Storage1"/>
      <sheetName val="Val_Hydro_and_Pumped_Storage1"/>
      <sheetName val="VIU_Assumptions1"/>
      <sheetName val="Val_VIU_Assumptions1"/>
      <sheetName val="VIU_limit1"/>
      <sheetName val="Val_VIU_limit1"/>
      <sheetName val="Merchant_Assumptions1"/>
      <sheetName val="Val_Merchant_Assumptions1"/>
      <sheetName val="Plant_Available_for_New_Build1"/>
      <sheetName val="Val_Plant_Available_for_New_Bu1"/>
      <sheetName val="Maximum_Build_Limits1"/>
      <sheetName val="Cumulative_Max_Build_Limits1"/>
      <sheetName val="Minimum_Build_Limits1"/>
      <sheetName val="New_Plant1"/>
      <sheetName val="Val_New_Plant1"/>
      <sheetName val="Outage_rates_(new_and_existing1"/>
      <sheetName val="Val_Outage_Rates1"/>
      <sheetName val="Val_Losses1"/>
      <sheetName val="Efficiency_rates1"/>
      <sheetName val="Technology_Assumptions1"/>
      <sheetName val="Val_Tech_Assumptions1"/>
      <sheetName val="Fuel_Assumptions1"/>
      <sheetName val="Val_Fuel_Assumptions1"/>
      <sheetName val="Spark_and_Dark_Spreads1"/>
      <sheetName val="Val_Spark_and_Dark_Spreads1"/>
      <sheetName val="Existing_Plant1"/>
      <sheetName val="Val_Existing_Plant1"/>
      <sheetName val="Val_Pipeline1"/>
      <sheetName val="Val_Wind1"/>
      <sheetName val="Model_Settings1"/>
      <sheetName val="Val_Build_&amp;_Retirement_Assumpt1"/>
      <sheetName val="Policy_Overview"/>
      <sheetName val="Feed-in_tariff_1"/>
      <sheetName val="Val_Feed-in_tariff_1"/>
      <sheetName val="CfD_1"/>
      <sheetName val="Val_CfD_1"/>
      <sheetName val="CfD_2"/>
      <sheetName val="Val_CfD_2"/>
      <sheetName val="CfD_3"/>
      <sheetName val="CfD_4"/>
      <sheetName val="Val_CfD_3"/>
      <sheetName val="Val_CfD_4"/>
      <sheetName val="CfD_5"/>
      <sheetName val="Val_CfD_5"/>
      <sheetName val="CfD_6"/>
      <sheetName val="Val_CfD_6"/>
      <sheetName val="CfD_7"/>
      <sheetName val="Val_CfD_7"/>
      <sheetName val="Regulated_Asset_Base_1"/>
      <sheetName val="Val_Regulated_Asset_Base_1"/>
      <sheetName val="Capacity_Payment_1"/>
      <sheetName val="Val_Capacity_Payment_1"/>
      <sheetName val="CO2_limits_1"/>
      <sheetName val="Val_CO2_limits_1"/>
      <sheetName val="Strategic_Reserve"/>
      <sheetName val="Val_Strategic_Reserve"/>
      <sheetName val="Carbon_Price_Floor"/>
      <sheetName val="Tax_on_Profit"/>
      <sheetName val="Tax_on_CO2"/>
      <sheetName val="Tax_on_Fuel"/>
      <sheetName val="Policy_billing"/>
      <sheetName val="Val_Policy_billing"/>
      <sheetName val="Existing_Policies"/>
      <sheetName val="ROC_bandings"/>
      <sheetName val="Pricing_Mark-up"/>
      <sheetName val="Val_Pricing_Mark-up"/>
      <sheetName val="EDF_Pricing_Assumptions"/>
      <sheetName val="Val_EDF_Pricing_Assumptions"/>
      <sheetName val="Demand_Projections"/>
      <sheetName val="Val_Demand"/>
      <sheetName val="Capacity_Margin_Derating"/>
      <sheetName val="Val_Capacity_Margin_Derating"/>
      <sheetName val="Daily_Load_Curves"/>
      <sheetName val="Val_Daily_Load_Curves"/>
      <sheetName val="Policy_Demand_Reduction"/>
      <sheetName val="Val_Policy_Demand_Reduction"/>
      <sheetName val="Load_Curve_Adjustment_Domestic"/>
      <sheetName val="Load_Curve_Adjustment_Smart_Dom"/>
      <sheetName val="Load_Curve_Adjustment_NonDom"/>
      <sheetName val="Smart_meters"/>
      <sheetName val="Val_Reserve"/>
      <sheetName val="Val_Autogeneration"/>
      <sheetName val="Val_Interconnectors"/>
      <sheetName val="Hydro_and_Pumped_Storage"/>
      <sheetName val="Val_Hydro_and_Pumped_Storage"/>
      <sheetName val="VIU_Assumptions"/>
      <sheetName val="Val_VIU_Assumptions"/>
      <sheetName val="VIU_limit"/>
      <sheetName val="Val_VIU_limit"/>
      <sheetName val="Merchant_Assumptions"/>
      <sheetName val="Val_Merchant_Assumptions"/>
      <sheetName val="Plant_Available_for_New_Build"/>
      <sheetName val="Val_Plant_Available_for_New_Bui"/>
      <sheetName val="Maximum_Build_Limits"/>
      <sheetName val="Cumulative_Max_Build_Limits"/>
      <sheetName val="Minimum_Build_Limits"/>
      <sheetName val="New_Plant"/>
      <sheetName val="Val_New_Plant"/>
      <sheetName val="Outage_rates_(new_and_existing)"/>
      <sheetName val="Val_Outage_Rates"/>
      <sheetName val="Val_Losses"/>
      <sheetName val="Efficiency_rates"/>
      <sheetName val="Technology_Assumptions"/>
      <sheetName val="Val_Tech_Assumptions"/>
      <sheetName val="Fuel_Assumptions"/>
      <sheetName val="Val_Fuel_Assumptions"/>
      <sheetName val="Spark_and_Dark_Spreads"/>
      <sheetName val="Val_Spark_and_Dark_Spreads"/>
      <sheetName val="Existing_Plant"/>
      <sheetName val="Val_Existing_Plant"/>
      <sheetName val="Val_Pipeline"/>
      <sheetName val="Val_Wind"/>
      <sheetName val="Model_Settings"/>
      <sheetName val="Val_Build_&amp;_Retirement_Assumpti"/>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p 3 rows"/>
      <sheetName val="QA_Index"/>
      <sheetName val="Version&amp;Issue_Log"/>
      <sheetName val="Update_Checklist"/>
      <sheetName val="DataSources"/>
      <sheetName val="QC_Checklist"/>
      <sheetName val="RAW1_GWP Factors"/>
      <sheetName val="OtherAssumptions"/>
      <sheetName val="Calc1"/>
      <sheetName val="LinkedInOutput"/>
      <sheetName val="MethodPaper"/>
      <sheetName val="Conversions"/>
      <sheetName val="Lookups"/>
      <sheetName val="top_3_rows1"/>
      <sheetName val="RAW1_GWP_Factors1"/>
      <sheetName val="top_3_rows"/>
      <sheetName val="RAW1_GWP_Factor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Outputs for EEP Control Tool"/>
    </sheetNames>
    <sheetDataSet>
      <sheetData sheetId="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a Day Analysis"/>
      <sheetName val="Price duration curve"/>
      <sheetName val="IntraDayOutput"/>
      <sheetName val="Policy Overview"/>
      <sheetName val="Feed-in tariff 1"/>
      <sheetName val="Val Feed-in tariff 1"/>
      <sheetName val="CfD 1"/>
      <sheetName val="Val CfD 1"/>
      <sheetName val="CfD 2"/>
      <sheetName val="CfD 3"/>
      <sheetName val="CfD 4"/>
      <sheetName val="CfD 5"/>
      <sheetName val="CfD 6"/>
      <sheetName val="CfD 7"/>
      <sheetName val="Regulated Asset Base 1"/>
      <sheetName val="Val Regulated Asset Base 1"/>
      <sheetName val="Capacity Payment 1"/>
      <sheetName val="Val Capacity Payment 1"/>
      <sheetName val="CO2 limits 1"/>
      <sheetName val="Val CO2 limits 1"/>
      <sheetName val="Strategic Reserve"/>
      <sheetName val="Val Strategic Reserve"/>
      <sheetName val="Carbon Price Floor"/>
      <sheetName val="Tax on Profit"/>
      <sheetName val="Tax on CO2"/>
      <sheetName val="Tax on Fuel"/>
      <sheetName val="Policy billing"/>
      <sheetName val="Val Policy billing"/>
      <sheetName val="Existing Policies"/>
      <sheetName val="Pricing Mark-up"/>
      <sheetName val="Val Pricing Mark-up"/>
      <sheetName val="EDF Pricing Assumptions"/>
      <sheetName val="Val EDF Pricing Assumptions"/>
      <sheetName val="Demand Projections"/>
      <sheetName val="Val Demand"/>
      <sheetName val="Capacity Margin Derating"/>
      <sheetName val="Val Capacity Margin Derating"/>
      <sheetName val="Daily Load Curves"/>
      <sheetName val="Val Daily Load Curves"/>
      <sheetName val="Policy Demand Reduction"/>
      <sheetName val="Val Policy Demand Reduction"/>
      <sheetName val="Load Curve Adjustment Domestic"/>
      <sheetName val="Load Curve Adjustment Smart Dom"/>
      <sheetName val="Load Curve Adjustment NonDom"/>
      <sheetName val="Smart meters"/>
      <sheetName val="Reserve"/>
      <sheetName val="Val Reserve"/>
      <sheetName val="Autogeneration"/>
      <sheetName val="Val Autogeneration"/>
      <sheetName val="Interconnectors"/>
      <sheetName val="Val Interconnectors"/>
      <sheetName val="Hydro and Pumped Storage"/>
      <sheetName val="Val Hydro and Pumped Storage"/>
      <sheetName val="VIU assumptions"/>
      <sheetName val="Val VIU Assumptions"/>
      <sheetName val="VIU limit"/>
      <sheetName val="Val VIU limit"/>
      <sheetName val="Merchant Assumptions"/>
      <sheetName val="Val Merchant Assumptions"/>
      <sheetName val="Plant Available for New Build"/>
      <sheetName val="Val Plant Available for New Bui"/>
      <sheetName val="Maximum Build Limits"/>
      <sheetName val="Cumulative Max Build Limits"/>
      <sheetName val="Minimum Build Limits"/>
      <sheetName val="New Plant"/>
      <sheetName val="Val New Plant"/>
      <sheetName val="Outage rates (new and existing)"/>
      <sheetName val="Val Outage Rates"/>
      <sheetName val="Losses"/>
      <sheetName val="Val Losses"/>
      <sheetName val="Efficiency rates"/>
      <sheetName val="Technology Assumptions"/>
      <sheetName val="Val Tech Assumptions"/>
      <sheetName val="Fuel Assumptions"/>
      <sheetName val="Val Fuel Assumptions"/>
      <sheetName val="Spark and Dark Spreads"/>
      <sheetName val="Val Spark and Dark Spreads"/>
      <sheetName val="Portfolios"/>
      <sheetName val="Existing Plant"/>
      <sheetName val="Val Existing Plant"/>
      <sheetName val="Val Pipeline"/>
      <sheetName val="TheoreticalPlant"/>
      <sheetName val="Wind"/>
      <sheetName val="Val Wind"/>
      <sheetName val="Model Settings"/>
      <sheetName val="Val Build &amp; Retirement Assumpti"/>
      <sheetName val="SheetManager"/>
      <sheetName val="LISTS"/>
      <sheetName val="Intra_Day_Analysis1"/>
      <sheetName val="Price_duration_curve1"/>
      <sheetName val="Policy_Overview1"/>
      <sheetName val="Feed-in_tariff_11"/>
      <sheetName val="Val_Feed-in_tariff_11"/>
      <sheetName val="CfD_11"/>
      <sheetName val="Val_CfD_11"/>
      <sheetName val="CfD_21"/>
      <sheetName val="CfD_31"/>
      <sheetName val="CfD_41"/>
      <sheetName val="CfD_51"/>
      <sheetName val="CfD_61"/>
      <sheetName val="CfD_71"/>
      <sheetName val="Regulated_Asset_Base_11"/>
      <sheetName val="Val_Regulated_Asset_Base_11"/>
      <sheetName val="Capacity_Payment_11"/>
      <sheetName val="Val_Capacity_Payment_11"/>
      <sheetName val="CO2_limits_11"/>
      <sheetName val="Val_CO2_limits_11"/>
      <sheetName val="Strategic_Reserve1"/>
      <sheetName val="Val_Strategic_Reserve1"/>
      <sheetName val="Carbon_Price_Floor1"/>
      <sheetName val="Tax_on_Profit1"/>
      <sheetName val="Tax_on_CO21"/>
      <sheetName val="Tax_on_Fuel1"/>
      <sheetName val="Policy_billing1"/>
      <sheetName val="Val_Policy_billing1"/>
      <sheetName val="Existing_Policies1"/>
      <sheetName val="Pricing_Mark-up1"/>
      <sheetName val="Val_Pricing_Mark-up1"/>
      <sheetName val="EDF_Pricing_Assumptions1"/>
      <sheetName val="Val_EDF_Pricing_Assumptions1"/>
      <sheetName val="Demand_Projections1"/>
      <sheetName val="Val_Demand1"/>
      <sheetName val="Capacity_Margin_Derating1"/>
      <sheetName val="Val_Capacity_Margin_Derating1"/>
      <sheetName val="Daily_Load_Curves1"/>
      <sheetName val="Val_Daily_Load_Curves1"/>
      <sheetName val="Policy_Demand_Reduction1"/>
      <sheetName val="Val_Policy_Demand_Reduction1"/>
      <sheetName val="Load_Curve_Adjustment_Domestic1"/>
      <sheetName val="Load_Curve_Adjustment_Smart_Do1"/>
      <sheetName val="Load_Curve_Adjustment_NonDom1"/>
      <sheetName val="Smart_meters1"/>
      <sheetName val="Val_Reserve1"/>
      <sheetName val="Val_Autogeneration1"/>
      <sheetName val="Val_Interconnectors1"/>
      <sheetName val="Hydro_and_Pumped_Storage1"/>
      <sheetName val="Val_Hydro_and_Pumped_Storage1"/>
      <sheetName val="VIU_assumptions1"/>
      <sheetName val="Val_VIU_Assumptions1"/>
      <sheetName val="VIU_limit1"/>
      <sheetName val="Val_VIU_limit1"/>
      <sheetName val="Merchant_Assumptions1"/>
      <sheetName val="Val_Merchant_Assumptions1"/>
      <sheetName val="Plant_Available_for_New_Build1"/>
      <sheetName val="Val_Plant_Available_for_New_Bu1"/>
      <sheetName val="Maximum_Build_Limits1"/>
      <sheetName val="Cumulative_Max_Build_Limits1"/>
      <sheetName val="Minimum_Build_Limits1"/>
      <sheetName val="New_Plant1"/>
      <sheetName val="Val_New_Plant1"/>
      <sheetName val="Outage_rates_(new_and_existing1"/>
      <sheetName val="Val_Outage_Rates1"/>
      <sheetName val="Val_Losses1"/>
      <sheetName val="Efficiency_rates1"/>
      <sheetName val="Technology_Assumptions1"/>
      <sheetName val="Val_Tech_Assumptions1"/>
      <sheetName val="Fuel_Assumptions1"/>
      <sheetName val="Val_Fuel_Assumptions1"/>
      <sheetName val="Spark_and_Dark_Spreads1"/>
      <sheetName val="Val_Spark_and_Dark_Spreads1"/>
      <sheetName val="Existing_Plant1"/>
      <sheetName val="Val_Existing_Plant1"/>
      <sheetName val="Val_Pipeline1"/>
      <sheetName val="Val_Wind1"/>
      <sheetName val="Model_Settings1"/>
      <sheetName val="Val_Build_&amp;_Retirement_Assumpt1"/>
      <sheetName val="Intra_Day_Analysis"/>
      <sheetName val="Price_duration_curve"/>
      <sheetName val="Policy_Overview"/>
      <sheetName val="Feed-in_tariff_1"/>
      <sheetName val="Val_Feed-in_tariff_1"/>
      <sheetName val="CfD_1"/>
      <sheetName val="Val_CfD_1"/>
      <sheetName val="CfD_2"/>
      <sheetName val="CfD_3"/>
      <sheetName val="CfD_4"/>
      <sheetName val="CfD_5"/>
      <sheetName val="CfD_6"/>
      <sheetName val="CfD_7"/>
      <sheetName val="Regulated_Asset_Base_1"/>
      <sheetName val="Val_Regulated_Asset_Base_1"/>
      <sheetName val="Capacity_Payment_1"/>
      <sheetName val="Val_Capacity_Payment_1"/>
      <sheetName val="CO2_limits_1"/>
      <sheetName val="Val_CO2_limits_1"/>
      <sheetName val="Strategic_Reserve"/>
      <sheetName val="Val_Strategic_Reserve"/>
      <sheetName val="Carbon_Price_Floor"/>
      <sheetName val="Tax_on_Profit"/>
      <sheetName val="Tax_on_CO2"/>
      <sheetName val="Tax_on_Fuel"/>
      <sheetName val="Policy_billing"/>
      <sheetName val="Val_Policy_billing"/>
      <sheetName val="Existing_Policies"/>
      <sheetName val="Pricing_Mark-up"/>
      <sheetName val="Val_Pricing_Mark-up"/>
      <sheetName val="EDF_Pricing_Assumptions"/>
      <sheetName val="Val_EDF_Pricing_Assumptions"/>
      <sheetName val="Demand_Projections"/>
      <sheetName val="Val_Demand"/>
      <sheetName val="Capacity_Margin_Derating"/>
      <sheetName val="Val_Capacity_Margin_Derating"/>
      <sheetName val="Daily_Load_Curves"/>
      <sheetName val="Val_Daily_Load_Curves"/>
      <sheetName val="Policy_Demand_Reduction"/>
      <sheetName val="Val_Policy_Demand_Reduction"/>
      <sheetName val="Load_Curve_Adjustment_Domestic"/>
      <sheetName val="Load_Curve_Adjustment_Smart_Dom"/>
      <sheetName val="Load_Curve_Adjustment_NonDom"/>
      <sheetName val="Smart_meters"/>
      <sheetName val="Val_Reserve"/>
      <sheetName val="Val_Autogeneration"/>
      <sheetName val="Val_Interconnectors"/>
      <sheetName val="Hydro_and_Pumped_Storage"/>
      <sheetName val="Val_Hydro_and_Pumped_Storage"/>
      <sheetName val="VIU_assumptions"/>
      <sheetName val="Val_VIU_Assumptions"/>
      <sheetName val="VIU_limit"/>
      <sheetName val="Val_VIU_limit"/>
      <sheetName val="Merchant_Assumptions"/>
      <sheetName val="Val_Merchant_Assumptions"/>
      <sheetName val="Plant_Available_for_New_Build"/>
      <sheetName val="Val_Plant_Available_for_New_Bui"/>
      <sheetName val="Maximum_Build_Limits"/>
      <sheetName val="Cumulative_Max_Build_Limits"/>
      <sheetName val="Minimum_Build_Limits"/>
      <sheetName val="New_Plant"/>
      <sheetName val="Val_New_Plant"/>
      <sheetName val="Outage_rates_(new_and_existing)"/>
      <sheetName val="Val_Outage_Rates"/>
      <sheetName val="Val_Losses"/>
      <sheetName val="Efficiency_rates"/>
      <sheetName val="Technology_Assumptions"/>
      <sheetName val="Val_Tech_Assumptions"/>
      <sheetName val="Fuel_Assumptions"/>
      <sheetName val="Val_Fuel_Assumptions"/>
      <sheetName val="Spark_and_Dark_Spreads"/>
      <sheetName val="Val_Spark_and_Dark_Spreads"/>
      <sheetName val="Existing_Plant"/>
      <sheetName val="Val_Existing_Plant"/>
      <sheetName val="Val_Pipeline"/>
      <sheetName val="Val_Wind"/>
      <sheetName val="Model_Settings"/>
      <sheetName val="Val_Build_&amp;_Retirement_Assumpti"/>
      <sheetName val="CASHFLOW Gen Income"/>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enerator_data_UC"/>
      <sheetName val="Line_data_UC"/>
      <sheetName val="Region_data_UC"/>
      <sheetName val="Generator_data_C"/>
      <sheetName val="Emission.Generators_data_C"/>
      <sheetName val="Node_data_C"/>
      <sheetName val="INPUTS"/>
      <sheetName val="SONI to NG_NI"/>
      <sheetName val="Baseline results"/>
      <sheetName val="Lists"/>
      <sheetName val="CO2 summary"/>
      <sheetName val="policy costs outputs"/>
      <sheetName val="Generation Summary"/>
      <sheetName val="Installed Capacity Pivot"/>
      <sheetName val="Summary assumptions"/>
      <sheetName val="Control"/>
      <sheetName val="CM Clearing prices"/>
      <sheetName val="Model Settings"/>
      <sheetName val="calculation"/>
      <sheetName val="Technology Assumptions"/>
      <sheetName val="NI Prices"/>
      <sheetName val="Strike prices"/>
      <sheetName val="Capacity mechanism"/>
      <sheetName val="NI Costs"/>
      <sheetName val="NI Demand"/>
      <sheetName val="NI outputs"/>
      <sheetName val="Heat revenues"/>
      <sheetName val="VIU assumptions"/>
      <sheetName val="Prices"/>
      <sheetName val="NI Load Factors"/>
      <sheetName val="Opex Adjustments"/>
      <sheetName val="Maximum Build Limits NI"/>
      <sheetName val="technologies"/>
      <sheetName val="Existing Policies"/>
      <sheetName val="Backcasting"/>
      <sheetName val="Emission_Generators_data_C1"/>
      <sheetName val="SONI_to_NG_NI1"/>
      <sheetName val="Baseline_results1"/>
      <sheetName val="CO2_summary1"/>
      <sheetName val="policy_costs_outputs1"/>
      <sheetName val="Generation_Summary1"/>
      <sheetName val="Installed_Capacity_Pivot1"/>
      <sheetName val="Summary_assumptions1"/>
      <sheetName val="CM_Clearing_prices1"/>
      <sheetName val="Model_Settings1"/>
      <sheetName val="Technology_Assumptions1"/>
      <sheetName val="NI_Prices1"/>
      <sheetName val="Strike_prices1"/>
      <sheetName val="Capacity_mechanism1"/>
      <sheetName val="NI_Costs1"/>
      <sheetName val="NI_Demand1"/>
      <sheetName val="NI_outputs1"/>
      <sheetName val="Heat_revenues1"/>
      <sheetName val="VIU_assumptions1"/>
      <sheetName val="NI_Load_Factors1"/>
      <sheetName val="Opex_Adjustments1"/>
      <sheetName val="Maximum_Build_Limits_NI1"/>
      <sheetName val="Existing_Policies1"/>
      <sheetName val="Emission_Generators_data_C"/>
      <sheetName val="SONI_to_NG_NI"/>
      <sheetName val="Baseline_results"/>
      <sheetName val="CO2_summary"/>
      <sheetName val="policy_costs_outputs"/>
      <sheetName val="Generation_Summary"/>
      <sheetName val="Installed_Capacity_Pivot"/>
      <sheetName val="Summary_assumptions"/>
      <sheetName val="CM_Clearing_prices"/>
      <sheetName val="Model_Settings"/>
      <sheetName val="Technology_Assumptions"/>
      <sheetName val="NI_Prices"/>
      <sheetName val="Strike_prices"/>
      <sheetName val="Capacity_mechanism"/>
      <sheetName val="NI_Costs"/>
      <sheetName val="NI_Demand"/>
      <sheetName val="NI_outputs"/>
      <sheetName val="Heat_revenues"/>
      <sheetName val="VIU_assumptions"/>
      <sheetName val="NI_Load_Factors"/>
      <sheetName val="Opex_Adjustments"/>
      <sheetName val="Maximum_Build_Limits_NI"/>
      <sheetName val="Existing_Policies"/>
      <sheetName val="CASHFLOW Gen Income"/>
      <sheetName val="CB results"/>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Todo"/>
      <sheetName val="CBA Tables"/>
      <sheetName val="CBA"/>
      <sheetName val="Control"/>
      <sheetName val="Scenarios"/>
      <sheetName val="Data Holdings"/>
      <sheetName val="Participation CB"/>
      <sheetName val="Participation C&amp;T tables"/>
      <sheetName val="Participation C&amp;T"/>
      <sheetName val="Participation Net"/>
      <sheetName val="MACC"/>
      <sheetName val="Additionality"/>
      <sheetName val="Abatement"/>
      <sheetName val="MACC graphs"/>
      <sheetName val="C&amp;T MACC graphs"/>
      <sheetName val="CB MACC graphs"/>
      <sheetName val="Emissions analysis"/>
      <sheetName val="Admin tables"/>
      <sheetName val="Admin inputs"/>
      <sheetName val="CBA_Tables1"/>
      <sheetName val="Data_Holdings1"/>
      <sheetName val="Participation_CB1"/>
      <sheetName val="Participation_C&amp;T_tables1"/>
      <sheetName val="Participation_C&amp;T1"/>
      <sheetName val="Participation_Net1"/>
      <sheetName val="MACC_graphs1"/>
      <sheetName val="C&amp;T_MACC_graphs1"/>
      <sheetName val="CB_MACC_graphs1"/>
      <sheetName val="Emissions_analysis1"/>
      <sheetName val="Admin_tables1"/>
      <sheetName val="Admin_inputs1"/>
      <sheetName val="CBA_Tables"/>
      <sheetName val="Data_Holdings"/>
      <sheetName val="Participation_CB"/>
      <sheetName val="Participation_C&amp;T_tables"/>
      <sheetName val="Participation_C&amp;T"/>
      <sheetName val="Participation_Net"/>
      <sheetName val="MACC_graphs"/>
      <sheetName val="C&amp;T_MACC_graphs"/>
      <sheetName val="CB_MACC_graphs"/>
      <sheetName val="Emissions_analysis"/>
      <sheetName val="Admin_tables"/>
      <sheetName val="Admin_inpu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Index"/>
      <sheetName val="What's new"/>
      <sheetName val="Fuels"/>
      <sheetName val="Refrigerant &amp; other"/>
      <sheetName val="Passenger vehicles"/>
      <sheetName val="UK electricity"/>
      <sheetName val="Transmission and distribution"/>
      <sheetName val="Water supply"/>
      <sheetName val="Water treatment"/>
      <sheetName val="Waste disposal"/>
      <sheetName val="Business travel- air"/>
      <sheetName val="Business travel- sea"/>
      <sheetName val="Freighting goods"/>
      <sheetName val="Managed assets- vehicles"/>
      <sheetName val="Conversions"/>
      <sheetName val="Fuel properties"/>
      <sheetName val="What's_new1"/>
      <sheetName val="Refrigerant_&amp;_other1"/>
      <sheetName val="Passenger_vehicles1"/>
      <sheetName val="UK_electricity1"/>
      <sheetName val="Transmission_and_distribution1"/>
      <sheetName val="Water_supply1"/>
      <sheetName val="Water_treatment1"/>
      <sheetName val="Waste_disposal1"/>
      <sheetName val="Business_travel-_air1"/>
      <sheetName val="Business_travel-_sea1"/>
      <sheetName val="Freighting_goods1"/>
      <sheetName val="Managed_assets-_vehicles1"/>
      <sheetName val="Fuel_properties1"/>
      <sheetName val="What's_new"/>
      <sheetName val="Refrigerant_&amp;_other"/>
      <sheetName val="Passenger_vehicles"/>
      <sheetName val="UK_electricity"/>
      <sheetName val="Transmission_and_distribution"/>
      <sheetName val="Water_supply"/>
      <sheetName val="Water_treatment"/>
      <sheetName val="Waste_disposal"/>
      <sheetName val="Business_travel-_air"/>
      <sheetName val="Business_travel-_sea"/>
      <sheetName val="Freighting_goods"/>
      <sheetName val="Managed_assets-_vehicles"/>
      <sheetName val="Fuel_properties"/>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A_Index"/>
      <sheetName val="VersionLog &amp; IssueLog"/>
      <sheetName val="Update_Checklist"/>
      <sheetName val="DataSources"/>
      <sheetName val="QC_Checklist"/>
      <sheetName val="RAW1_NAEI 2016_Carbon"/>
      <sheetName val="RAW2_NAEI 2016_CH4"/>
      <sheetName val="RAW3_NAEI 2016_N2O"/>
      <sheetName val="RAW4_DUKES 2014 Density"/>
      <sheetName val=" RAW5_DUKES 2014 CV Table A.1"/>
      <sheetName val="RAW6_DUKES 2014 CV Tabl A.2+A.3"/>
      <sheetName val="RAW7_GWP Factors"/>
      <sheetName val="RAW8_JEC WTW Study"/>
      <sheetName val="RAW9_DUKES LNG Imports"/>
      <sheetName val="OtherAssumptions"/>
      <sheetName val="Calc1_FuelProp"/>
      <sheetName val="Calc2_Fuels"/>
      <sheetName val="Calc3_WTT_Fuels"/>
      <sheetName val="Benchmark"/>
      <sheetName val="MethodPaper"/>
      <sheetName val="LinkedInOutput"/>
      <sheetName val="Fuels"/>
      <sheetName val="WTT- fuels"/>
      <sheetName val="Fuel properties"/>
      <sheetName val="Conversions"/>
      <sheetName val="Verification-Validation"/>
      <sheetName val="Lookups"/>
      <sheetName val="GHG CF_Fuels_2016_MASTER"/>
      <sheetName val="VersionLog"/>
      <sheetName val="RAW1_NAEI 2015_Carbon"/>
      <sheetName val="RAW2_NAEI 2015_CH4"/>
      <sheetName val="RAW3_NAEI 2015_N2O"/>
      <sheetName val="VersionLog_&amp;_IssueLog1"/>
      <sheetName val="RAW1_NAEI_2016_Carbon1"/>
      <sheetName val="RAW2_NAEI_2016_CH41"/>
      <sheetName val="RAW3_NAEI_2016_N2O1"/>
      <sheetName val="RAW4_DUKES_2014_Density1"/>
      <sheetName val="_RAW5_DUKES_2014_CV_Table_A_11"/>
      <sheetName val="RAW6_DUKES_2014_CV_Tabl_A_2+A_1"/>
      <sheetName val="RAW7_GWP_Factors1"/>
      <sheetName val="RAW8_JEC_WTW_Study1"/>
      <sheetName val="RAW9_DUKES_LNG_Imports1"/>
      <sheetName val="WTT-_fuels1"/>
      <sheetName val="Fuel_properties1"/>
      <sheetName val="GHG_CF_Fuels_2016_MASTER1"/>
      <sheetName val="RAW1_NAEI_2015_Carbon1"/>
      <sheetName val="RAW2_NAEI_2015_CH41"/>
      <sheetName val="RAW3_NAEI_2015_N2O1"/>
      <sheetName val="VersionLog_&amp;_IssueLog"/>
      <sheetName val="RAW1_NAEI_2016_Carbon"/>
      <sheetName val="RAW2_NAEI_2016_CH4"/>
      <sheetName val="RAW3_NAEI_2016_N2O"/>
      <sheetName val="RAW4_DUKES_2014_Density"/>
      <sheetName val="_RAW5_DUKES_2014_CV_Table_A_1"/>
      <sheetName val="RAW6_DUKES_2014_CV_Tabl_A_2+A_3"/>
      <sheetName val="RAW7_GWP_Factors"/>
      <sheetName val="RAW8_JEC_WTW_Study"/>
      <sheetName val="RAW9_DUKES_LNG_Imports"/>
      <sheetName val="WTT-_fuels"/>
      <sheetName val="Fuel_properties"/>
      <sheetName val="GHG_CF_Fuels_2016_MASTER"/>
      <sheetName val="RAW1_NAEI_2015_Carbon"/>
      <sheetName val="RAW2_NAEI_2015_CH4"/>
      <sheetName val="RAW3_NAEI_2015_N2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efreshError="1"/>
      <sheetData sheetId="28" refreshError="1"/>
      <sheetData sheetId="29" refreshError="1"/>
      <sheetData sheetId="30" refreshError="1"/>
      <sheetData sheetId="31" refreshError="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BA control"/>
      <sheetName val="CBA"/>
      <sheetName val="Generation data"/>
      <sheetName val="Generation costs"/>
      <sheetName val="Financing costs - 2"/>
      <sheetName val="Pipeline plant"/>
      <sheetName val="Hurdle rates"/>
      <sheetName val="Policy"/>
      <sheetName val="Carbon costs"/>
      <sheetName val="Unserved Energy cost"/>
      <sheetName val="Wholesale costs"/>
      <sheetName val="unservedenergy"/>
      <sheetName val="DECC Summary"/>
      <sheetName val="Summary assumptions"/>
      <sheetName val="baseline results"/>
      <sheetName val="Operating Capacity Pivot"/>
      <sheetName val="Installed Capacity Pivot"/>
      <sheetName val="New Build Pivot"/>
      <sheetName val="InstalledCapacitySummary"/>
      <sheetName val="Decommissioned Pivot"/>
      <sheetName val="Generation Summary"/>
      <sheetName val="UnservedEnergySummary"/>
      <sheetName val="Capacity Margin"/>
      <sheetName val="Prices Summary"/>
      <sheetName val="IRR summary"/>
      <sheetName val="CO2 summary"/>
      <sheetName val="CO2"/>
      <sheetName val="Load Factors"/>
      <sheetName val="SRMC summary"/>
      <sheetName val="Policy Summary"/>
      <sheetName val="Spread Summary"/>
      <sheetName val="FuelSummary"/>
      <sheetName val="Demand Summary"/>
      <sheetName val="Fuel Price Summary"/>
      <sheetName val="Carbon Price Summary"/>
      <sheetName val="Individual Plant Data"/>
      <sheetName val="CASHFLOW Profit"/>
      <sheetName val="CASHFLOW LoadFactor"/>
      <sheetName val="CASHFLOW Income"/>
      <sheetName val="OperatingCapacitySummary"/>
      <sheetName val="InstalledCapacity"/>
      <sheetName val="OperatingCapacity"/>
      <sheetName val="Generation"/>
      <sheetName val="Fuel"/>
      <sheetName val="IRRs"/>
      <sheetName val="Prices"/>
      <sheetName val="Costs"/>
      <sheetName val="PolicyCosts"/>
      <sheetName val="Demand"/>
      <sheetName val="Carbon Price"/>
      <sheetName val="Fuel Prices"/>
      <sheetName val="Spreads"/>
      <sheetName val="ReservePayments"/>
      <sheetName val="Control"/>
      <sheetName val="DeratedCapacities"/>
      <sheetName val="CASHFLOW IRRS"/>
      <sheetName val="CASHFLOW Spread"/>
      <sheetName val="DemandExtreme"/>
      <sheetName val="CASHFLOW SRMC"/>
      <sheetName val="CASHFLOW Capacity"/>
      <sheetName val="CASHFLOW Max capacity"/>
      <sheetName val="CASHFLOW strike price"/>
      <sheetName val="CASHFLOW CM payments"/>
      <sheetName val="CASHFLOW CM penalty"/>
      <sheetName val="CM Auction"/>
      <sheetName val="CM Clearing prices"/>
      <sheetName val="CM Contract payments"/>
      <sheetName val="CapacityMechanism"/>
      <sheetName val="CMcurveCapacity"/>
      <sheetName val="CMcurveNames"/>
      <sheetName val="CMperfectCompBids"/>
      <sheetName val="CMactualBids"/>
      <sheetName val="CM Payments"/>
      <sheetName val="CM Penalties"/>
      <sheetName val="Duration Curves"/>
      <sheetName val="Load curve"/>
      <sheetName val="Wholesale curve"/>
      <sheetName val="SystemSRMC curve"/>
      <sheetName val="Intra day summary"/>
      <sheetName val="Lists"/>
      <sheetName val="IntraDayGeneration"/>
      <sheetName val="CASHFLOW generation"/>
      <sheetName val="IntraDay analysis"/>
      <sheetName val="Investor decisions"/>
      <sheetName val="Technology Assumptions"/>
      <sheetName val="VIU assumptions"/>
      <sheetName val="Carbon Price Floor"/>
      <sheetName val="New Plant"/>
      <sheetName val="Existing Plant"/>
      <sheetName val="CBA_control1"/>
      <sheetName val="Generation_data1"/>
      <sheetName val="Generation_costs1"/>
      <sheetName val="Financing_costs_-_21"/>
      <sheetName val="Pipeline_plant1"/>
      <sheetName val="Hurdle_rates1"/>
      <sheetName val="Carbon_costs1"/>
      <sheetName val="Unserved_Energy_cost1"/>
      <sheetName val="Wholesale_costs1"/>
      <sheetName val="DECC_Summary1"/>
      <sheetName val="Summary_assumptions1"/>
      <sheetName val="baseline_results1"/>
      <sheetName val="Operating_Capacity_Pivot1"/>
      <sheetName val="Installed_Capacity_Pivot1"/>
      <sheetName val="New_Build_Pivot1"/>
      <sheetName val="Decommissioned_Pivot1"/>
      <sheetName val="Generation_Summary1"/>
      <sheetName val="Capacity_Margin1"/>
      <sheetName val="Prices_Summary1"/>
      <sheetName val="IRR_summary1"/>
      <sheetName val="CO2_summary1"/>
      <sheetName val="Load_Factors1"/>
      <sheetName val="SRMC_summary1"/>
      <sheetName val="Policy_Summary1"/>
      <sheetName val="Spread_Summary1"/>
      <sheetName val="Demand_Summary1"/>
      <sheetName val="Fuel_Price_Summary1"/>
      <sheetName val="Carbon_Price_Summary1"/>
      <sheetName val="Individual_Plant_Data1"/>
      <sheetName val="CASHFLOW_Profit1"/>
      <sheetName val="CASHFLOW_LoadFactor1"/>
      <sheetName val="CASHFLOW_Income1"/>
      <sheetName val="Carbon_Price1"/>
      <sheetName val="Fuel_Prices1"/>
      <sheetName val="CASHFLOW_IRRS1"/>
      <sheetName val="CASHFLOW_Spread1"/>
      <sheetName val="CASHFLOW_SRMC1"/>
      <sheetName val="CASHFLOW_Capacity1"/>
      <sheetName val="CASHFLOW_Max_capacity1"/>
      <sheetName val="CASHFLOW_strike_price1"/>
      <sheetName val="CASHFLOW_CM_payments1"/>
      <sheetName val="CASHFLOW_CM_penalty1"/>
      <sheetName val="CM_Auction1"/>
      <sheetName val="CM_Clearing_prices1"/>
      <sheetName val="CM_Contract_payments1"/>
      <sheetName val="CM_Payments1"/>
      <sheetName val="CM_Penalties1"/>
      <sheetName val="Duration_Curves1"/>
      <sheetName val="Load_curve1"/>
      <sheetName val="Wholesale_curve1"/>
      <sheetName val="SystemSRMC_curve1"/>
      <sheetName val="Intra_day_summary1"/>
      <sheetName val="CASHFLOW_generation1"/>
      <sheetName val="IntraDay_analysis1"/>
      <sheetName val="Investor_decisions1"/>
      <sheetName val="Technology_Assumptions1"/>
      <sheetName val="VIU_assumptions1"/>
      <sheetName val="Carbon_Price_Floor1"/>
      <sheetName val="New_Plant1"/>
      <sheetName val="Existing_Plant1"/>
      <sheetName val="CBA_control"/>
      <sheetName val="Generation_data"/>
      <sheetName val="Generation_costs"/>
      <sheetName val="Financing_costs_-_2"/>
      <sheetName val="Pipeline_plant"/>
      <sheetName val="Hurdle_rates"/>
      <sheetName val="Carbon_costs"/>
      <sheetName val="Unserved_Energy_cost"/>
      <sheetName val="Wholesale_costs"/>
      <sheetName val="DECC_Summary"/>
      <sheetName val="Summary_assumptions"/>
      <sheetName val="baseline_results"/>
      <sheetName val="Operating_Capacity_Pivot"/>
      <sheetName val="Installed_Capacity_Pivot"/>
      <sheetName val="New_Build_Pivot"/>
      <sheetName val="Decommissioned_Pivot"/>
      <sheetName val="Generation_Summary"/>
      <sheetName val="Capacity_Margin"/>
      <sheetName val="Prices_Summary"/>
      <sheetName val="IRR_summary"/>
      <sheetName val="CO2_summary"/>
      <sheetName val="Load_Factors"/>
      <sheetName val="SRMC_summary"/>
      <sheetName val="Policy_Summary"/>
      <sheetName val="Spread_Summary"/>
      <sheetName val="Demand_Summary"/>
      <sheetName val="Fuel_Price_Summary"/>
      <sheetName val="Carbon_Price_Summary"/>
      <sheetName val="Individual_Plant_Data"/>
      <sheetName val="CASHFLOW_Profit"/>
      <sheetName val="CASHFLOW_LoadFactor"/>
      <sheetName val="CASHFLOW_Income"/>
      <sheetName val="Carbon_Price"/>
      <sheetName val="Fuel_Prices"/>
      <sheetName val="CASHFLOW_IRRS"/>
      <sheetName val="CASHFLOW_Spread"/>
      <sheetName val="CASHFLOW_SRMC"/>
      <sheetName val="CASHFLOW_Capacity"/>
      <sheetName val="CASHFLOW_Max_capacity"/>
      <sheetName val="CASHFLOW_strike_price"/>
      <sheetName val="CASHFLOW_CM_payments"/>
      <sheetName val="CASHFLOW_CM_penalty"/>
      <sheetName val="CM_Auction"/>
      <sheetName val="CM_Clearing_prices"/>
      <sheetName val="CM_Contract_payments"/>
      <sheetName val="CM_Payments"/>
      <sheetName val="CM_Penalties"/>
      <sheetName val="Duration_Curves"/>
      <sheetName val="Load_curve"/>
      <sheetName val="Wholesale_curve"/>
      <sheetName val="SystemSRMC_curve"/>
      <sheetName val="Intra_day_summary"/>
      <sheetName val="CASHFLOW_generation"/>
      <sheetName val="IntraDay_analysis"/>
      <sheetName val="Investor_decisions"/>
      <sheetName val="Technology_Assumptions"/>
      <sheetName val="VIU_assumptions"/>
      <sheetName val="Carbon_Price_Floor"/>
      <sheetName val="New_Plant"/>
      <sheetName val="Existing_Pla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Contents"/>
      <sheetName val="Overview_SC"/>
      <sheetName val="Notes_SSC"/>
      <sheetName val="Notes_BO"/>
      <sheetName val="Standards_MS"/>
      <sheetName val="Keys_SSC"/>
      <sheetName val="Keys_BO"/>
      <sheetName val="Assumptions_SC"/>
      <sheetName val="TS_Ass_SSC"/>
      <sheetName val="TS_BA"/>
      <sheetName val="Hist_Ass_SSC"/>
      <sheetName val="IS_Hist_TA"/>
      <sheetName val="BS_Hist_TA"/>
      <sheetName val="CFS_Hist_TA"/>
      <sheetName val="Fcast_Ass_SSC"/>
      <sheetName val="Fcast_TA"/>
      <sheetName val="Outputs_SC"/>
      <sheetName val="Hist_OP_SSC"/>
      <sheetName val="IS_Hist_TO"/>
      <sheetName val="BS_Hist_TO"/>
      <sheetName val="CFS_Hist_TO"/>
      <sheetName val="Fcast_OP_SSC"/>
      <sheetName val="Fcast_OP_TO"/>
      <sheetName val="IS_Fcast_TO"/>
      <sheetName val="BS_Fcast_TO"/>
      <sheetName val="CFS_Fcast_TO"/>
      <sheetName val="All_Pers_OP_SSC"/>
      <sheetName val="IS_All_TO"/>
      <sheetName val="BS_All_TO"/>
      <sheetName val="CFS_All_TO"/>
      <sheetName val="Dashboards_SSC"/>
      <sheetName val="BS_Sum_P_MS"/>
      <sheetName val="Appendices_SC"/>
      <sheetName val="Checks_SSC"/>
      <sheetName val="Checks_BO"/>
      <sheetName val="LU_SSC"/>
      <sheetName val="TS_LU"/>
      <sheetName val="Capital_LU"/>
      <sheetName val="Dashboards_LU"/>
      <sheetName val="Sector Model"/>
      <sheetName val="Lookups"/>
      <sheetName val="Central MACC data"/>
      <sheetName val="IAG2014_Table20"/>
      <sheetName val="Constants"/>
      <sheetName val="Air pollutants"/>
      <sheetName val="Historic surplus"/>
      <sheetName val="Unallocated Allowances"/>
      <sheetName val="Hedging"/>
      <sheetName val="3"/>
      <sheetName val="DECC Summary"/>
      <sheetName val="Baseline results"/>
      <sheetName val="Lists"/>
      <sheetName val="Biofuels"/>
      <sheetName val="Sector_Model"/>
      <sheetName val="Central_MACC_data"/>
      <sheetName val="Air_pollutants"/>
      <sheetName val="Historic_surplus"/>
      <sheetName val="Unallocated_Allowances"/>
      <sheetName val="DECC_Summary"/>
      <sheetName val="Baseline_results"/>
      <sheetName val="Lookups (2)"/>
      <sheetName val="working- waterfalls"/>
      <sheetName val="CASHFLOW Gen Income"/>
      <sheetName val="GHG &amp; C02 chart"/>
      <sheetName val="HPvsBoile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sheetData sheetId="53" refreshError="1"/>
      <sheetData sheetId="54"/>
      <sheetData sheetId="55"/>
      <sheetData sheetId="56"/>
      <sheetData sheetId="57"/>
      <sheetData sheetId="58"/>
      <sheetData sheetId="59"/>
      <sheetData sheetId="60"/>
      <sheetData sheetId="61" refreshError="1"/>
      <sheetData sheetId="62" refreshError="1"/>
      <sheetData sheetId="63" refreshError="1"/>
      <sheetData sheetId="64" refreshError="1"/>
      <sheetData sheetId="65"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UEM inputs"/>
      <sheetName val="Version Control"/>
      <sheetName val="DATA"/>
      <sheetName val="QA"/>
      <sheetName val="&gt; DDM INPUTS"/>
      <sheetName val="&gt;&gt;Policies"/>
      <sheetName val="Policy Overview"/>
      <sheetName val="Existing Policies"/>
      <sheetName val="Feed-in tariff 1"/>
      <sheetName val="Feed-in tariff 2"/>
      <sheetName val="Feed-in tariff 3"/>
      <sheetName val="Feed-in tariff 4"/>
      <sheetName val="Feed-in tariff 5"/>
      <sheetName val="Feed-in tariff 6"/>
      <sheetName val="Feed-in tariff 7"/>
      <sheetName val="Feed-in tariff 8"/>
      <sheetName val="Strike prices"/>
      <sheetName val="CfD 1"/>
      <sheetName val="CfD 2"/>
      <sheetName val="CfD 3"/>
      <sheetName val="CfD 4"/>
      <sheetName val="CfD 5"/>
      <sheetName val="CfD 6"/>
      <sheetName val="CfD 7"/>
      <sheetName val="CfD 8"/>
      <sheetName val="CfD 9"/>
      <sheetName val="CfD 10"/>
      <sheetName val="CO2 limits 1"/>
      <sheetName val="Strategic Reserve"/>
      <sheetName val="Capacity Payment 1"/>
      <sheetName val="Regulated Asset Base 1"/>
      <sheetName val="Carbon Price Floor"/>
      <sheetName val="Tax on Profit"/>
      <sheetName val="Tax on CO2"/>
      <sheetName val="Tax on Fuel"/>
      <sheetName val="Policy billing"/>
      <sheetName val="Capacity mechanism (old)"/>
      <sheetName val="Capacity mechanism"/>
      <sheetName val="&gt;&gt;Prices"/>
      <sheetName val="Pricing Mark-up"/>
      <sheetName val="&gt;&gt;Demand"/>
      <sheetName val="Demand Projections"/>
      <sheetName val="Capacity Margin Derating"/>
      <sheetName val="Daily Load Curves"/>
      <sheetName val="Daily Load Curves (new)"/>
      <sheetName val="Policy Demand Reduction"/>
      <sheetName val="DSR"/>
      <sheetName val="&gt;&gt;Non-conventional capacity"/>
      <sheetName val="Reserve"/>
      <sheetName val="Autogeneration"/>
      <sheetName val="Interconnectors"/>
      <sheetName val="Interconnector 1"/>
      <sheetName val="Hydro and Pumped Storage"/>
      <sheetName val="&gt;&gt;New builds"/>
      <sheetName val="VIU assumptions"/>
      <sheetName val="VIU limit"/>
      <sheetName val="Merchant Assumptions"/>
      <sheetName val="Plant Available for New Build"/>
      <sheetName val="Maximum Build Limits"/>
      <sheetName val="Cumulative Max Build Limits"/>
      <sheetName val="Minimum Build Limits"/>
      <sheetName val="New Plant"/>
      <sheetName val="&gt;&gt;Technologies and Plant"/>
      <sheetName val="Technology Assumptions"/>
      <sheetName val="Fuel assumptions"/>
      <sheetName val="Fuel Assumptions (old)"/>
      <sheetName val="Outage rates (new and existing)"/>
      <sheetName val="Losses"/>
      <sheetName val="Efficiency rates"/>
      <sheetName val="Spark and Dark Spreads"/>
      <sheetName val="Intermittency"/>
      <sheetName val="Existing Plant"/>
      <sheetName val="Upgrades"/>
      <sheetName val="Endogenous closures"/>
      <sheetName val="Portfolios"/>
      <sheetName val="EDF Pricing Assumptions"/>
      <sheetName val="&gt;&gt;Control"/>
      <sheetName val="Model Settings"/>
      <sheetName val="SheetsToExport"/>
      <sheetName val="LISTS"/>
      <sheetName val="Baseline results"/>
      <sheetName val="policy costs outputs"/>
      <sheetName val="Backcasting"/>
      <sheetName val="UEM_inputs1"/>
      <sheetName val="Version_Control1"/>
      <sheetName val="&gt;_DDM_INPUTS1"/>
      <sheetName val="Policy_Overview1"/>
      <sheetName val="Existing_Policies1"/>
      <sheetName val="Feed-in_tariff_11"/>
      <sheetName val="Feed-in_tariff_21"/>
      <sheetName val="Feed-in_tariff_31"/>
      <sheetName val="Feed-in_tariff_41"/>
      <sheetName val="Feed-in_tariff_51"/>
      <sheetName val="Feed-in_tariff_61"/>
      <sheetName val="Feed-in_tariff_71"/>
      <sheetName val="Feed-in_tariff_81"/>
      <sheetName val="Strike_prices1"/>
      <sheetName val="CfD_11"/>
      <sheetName val="CfD_21"/>
      <sheetName val="CfD_31"/>
      <sheetName val="CfD_41"/>
      <sheetName val="CfD_51"/>
      <sheetName val="CfD_61"/>
      <sheetName val="CfD_71"/>
      <sheetName val="CfD_81"/>
      <sheetName val="CfD_91"/>
      <sheetName val="CfD_101"/>
      <sheetName val="CO2_limits_11"/>
      <sheetName val="Strategic_Reserve1"/>
      <sheetName val="Capacity_Payment_11"/>
      <sheetName val="Regulated_Asset_Base_11"/>
      <sheetName val="Carbon_Price_Floor1"/>
      <sheetName val="Tax_on_Profit1"/>
      <sheetName val="Tax_on_CO21"/>
      <sheetName val="Tax_on_Fuel1"/>
      <sheetName val="Policy_billing1"/>
      <sheetName val="Capacity_mechanism_(old)1"/>
      <sheetName val="Capacity_mechanism1"/>
      <sheetName val="Pricing_Mark-up1"/>
      <sheetName val="Demand_Projections1"/>
      <sheetName val="Capacity_Margin_Derating1"/>
      <sheetName val="Daily_Load_Curves1"/>
      <sheetName val="Daily_Load_Curves_(new)1"/>
      <sheetName val="Policy_Demand_Reduction1"/>
      <sheetName val="&gt;&gt;Non-conventional_capacity1"/>
      <sheetName val="Interconnector_11"/>
      <sheetName val="Hydro_and_Pumped_Storage1"/>
      <sheetName val="&gt;&gt;New_builds1"/>
      <sheetName val="VIU_assumptions1"/>
      <sheetName val="VIU_limit1"/>
      <sheetName val="Merchant_Assumptions1"/>
      <sheetName val="Plant_Available_for_New_Build1"/>
      <sheetName val="Maximum_Build_Limits1"/>
      <sheetName val="Cumulative_Max_Build_Limits1"/>
      <sheetName val="Minimum_Build_Limits1"/>
      <sheetName val="New_Plant1"/>
      <sheetName val="&gt;&gt;Technologies_and_Plant1"/>
      <sheetName val="Technology_Assumptions1"/>
      <sheetName val="Fuel_assumptions1"/>
      <sheetName val="Fuel_Assumptions_(old)1"/>
      <sheetName val="Outage_rates_(new_and_existing1"/>
      <sheetName val="Efficiency_rates1"/>
      <sheetName val="Spark_and_Dark_Spreads1"/>
      <sheetName val="Existing_Plant1"/>
      <sheetName val="Endogenous_closures1"/>
      <sheetName val="EDF_Pricing_Assumptions1"/>
      <sheetName val="Model_Settings1"/>
      <sheetName val="Baseline_results1"/>
      <sheetName val="policy_costs_outputs1"/>
      <sheetName val="UEM_inputs"/>
      <sheetName val="Version_Control"/>
      <sheetName val="&gt;_DDM_INPUTS"/>
      <sheetName val="Policy_Overview"/>
      <sheetName val="Existing_Policies"/>
      <sheetName val="Feed-in_tariff_1"/>
      <sheetName val="Feed-in_tariff_2"/>
      <sheetName val="Feed-in_tariff_3"/>
      <sheetName val="Feed-in_tariff_4"/>
      <sheetName val="Feed-in_tariff_5"/>
      <sheetName val="Feed-in_tariff_6"/>
      <sheetName val="Feed-in_tariff_7"/>
      <sheetName val="Feed-in_tariff_8"/>
      <sheetName val="Strike_prices"/>
      <sheetName val="CfD_1"/>
      <sheetName val="CfD_2"/>
      <sheetName val="CfD_3"/>
      <sheetName val="CfD_4"/>
      <sheetName val="CfD_5"/>
      <sheetName val="CfD_6"/>
      <sheetName val="CfD_7"/>
      <sheetName val="CfD_8"/>
      <sheetName val="CfD_9"/>
      <sheetName val="CfD_10"/>
      <sheetName val="CO2_limits_1"/>
      <sheetName val="Strategic_Reserve"/>
      <sheetName val="Capacity_Payment_1"/>
      <sheetName val="Regulated_Asset_Base_1"/>
      <sheetName val="Carbon_Price_Floor"/>
      <sheetName val="Tax_on_Profit"/>
      <sheetName val="Tax_on_CO2"/>
      <sheetName val="Tax_on_Fuel"/>
      <sheetName val="Policy_billing"/>
      <sheetName val="Capacity_mechanism_(old)"/>
      <sheetName val="Capacity_mechanism"/>
      <sheetName val="Pricing_Mark-up"/>
      <sheetName val="Demand_Projections"/>
      <sheetName val="Capacity_Margin_Derating"/>
      <sheetName val="Daily_Load_Curves"/>
      <sheetName val="Daily_Load_Curves_(new)"/>
      <sheetName val="Policy_Demand_Reduction"/>
      <sheetName val="&gt;&gt;Non-conventional_capacity"/>
      <sheetName val="Interconnector_1"/>
      <sheetName val="Hydro_and_Pumped_Storage"/>
      <sheetName val="&gt;&gt;New_builds"/>
      <sheetName val="VIU_assumptions"/>
      <sheetName val="VIU_limit"/>
      <sheetName val="Merchant_Assumptions"/>
      <sheetName val="Plant_Available_for_New_Build"/>
      <sheetName val="Maximum_Build_Limits"/>
      <sheetName val="Cumulative_Max_Build_Limits"/>
      <sheetName val="Minimum_Build_Limits"/>
      <sheetName val="New_Plant"/>
      <sheetName val="&gt;&gt;Technologies_and_Plant"/>
      <sheetName val="Technology_Assumptions"/>
      <sheetName val="Fuel_assumptions"/>
      <sheetName val="Fuel_Assumptions_(old)"/>
      <sheetName val="Outage_rates_(new_and_existing)"/>
      <sheetName val="Efficiency_rates"/>
      <sheetName val="Spark_and_Dark_Spreads"/>
      <sheetName val="Existing_Plant"/>
      <sheetName val="Endogenous_closures"/>
      <sheetName val="EDF_Pricing_Assumptions"/>
      <sheetName val="Model_Settings"/>
      <sheetName val="Baseline_results"/>
      <sheetName val="policy_costs_outputs"/>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sheetData sheetId="62" refreshError="1"/>
      <sheetData sheetId="63"/>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sheetData sheetId="78" refreshError="1"/>
      <sheetData sheetId="79" refreshError="1"/>
      <sheetData sheetId="80" refreshError="1"/>
      <sheetData sheetId="81" refreshError="1"/>
      <sheetData sheetId="82" refreshError="1"/>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ssumptions log"/>
      <sheetName val="QA"/>
      <sheetName val="Version Control"/>
      <sheetName val="Sheet Index"/>
      <sheetName val="(old) Data and assumptions log"/>
      <sheetName val="&gt; DDM INPUTS"/>
      <sheetName val="&gt;&gt;Policies"/>
      <sheetName val="CFD Strike Prices - Control"/>
      <sheetName val="Policy Overview"/>
      <sheetName val="Existing Policies"/>
      <sheetName val="Strike prices"/>
      <sheetName val="Heat revenues"/>
      <sheetName val="Feed-in tariff 1"/>
      <sheetName val="Feed-in tariff 2"/>
      <sheetName val="Feed-in tariff 3"/>
      <sheetName val="Feed-in tariff 4"/>
      <sheetName val="Feed-in tariff 5"/>
      <sheetName val="Feed-in tariff 6"/>
      <sheetName val="Feed-in tariff 7"/>
      <sheetName val="CfD Network losses adjustment"/>
      <sheetName val="CfD 1"/>
      <sheetName val="CfD 2"/>
      <sheetName val="CfD 3"/>
      <sheetName val="CfD 4"/>
      <sheetName val="CfD 5"/>
      <sheetName val="CfD 6"/>
      <sheetName val="CfD 7"/>
      <sheetName val="CfD 8"/>
      <sheetName val="CfD 9"/>
      <sheetName val="CfD 10"/>
      <sheetName val="CfD 11"/>
      <sheetName val="CfD 12"/>
      <sheetName val="CfD 13"/>
      <sheetName val="CfD 14"/>
      <sheetName val="CfD 15"/>
      <sheetName val="CfD 16"/>
      <sheetName val="CfD 17"/>
      <sheetName val="CfD 18"/>
      <sheetName val="CfD 19"/>
      <sheetName val="CfD 20"/>
      <sheetName val="CfD 21"/>
      <sheetName val="CfD 22"/>
      <sheetName val="CfD 23"/>
      <sheetName val="CfD 24"/>
      <sheetName val="CfD 25"/>
      <sheetName val="Regulated Asset Base 1"/>
      <sheetName val="CO2 limits 1"/>
      <sheetName val="Strategic Reserve"/>
      <sheetName val="Capacity Payment 1"/>
      <sheetName val="Carbon Price Floor"/>
      <sheetName val="Tax on Profit"/>
      <sheetName val="Tax on CO2"/>
      <sheetName val="Tax on Fuel"/>
      <sheetName val="Policy billing"/>
      <sheetName val="Capacity mechanism"/>
      <sheetName val="&gt;&gt;Prices"/>
      <sheetName val="EDF Pricing Assumptions"/>
      <sheetName val="Pricing Mark-up"/>
      <sheetName val="&gt;&gt;Demand"/>
      <sheetName val="Demand Projections"/>
      <sheetName val="Capacity Margin Derating"/>
      <sheetName val="Daily Load Curves (new)"/>
      <sheetName val="Policy Demand Reduction"/>
      <sheetName val="DSR"/>
      <sheetName val="&gt;&gt;Non-conventional capacity"/>
      <sheetName val="Reserve"/>
      <sheetName val="Autogeneration"/>
      <sheetName val="Interconnectors"/>
      <sheetName val="Inter fixed flow 1"/>
      <sheetName val="Inter price responsive 1"/>
      <sheetName val="Hydro and Pumped Storage"/>
      <sheetName val="&gt;&gt;New builds"/>
      <sheetName val="VIU assumptions"/>
      <sheetName val="VIU limit"/>
      <sheetName val="Merchant Assumptions"/>
      <sheetName val="Maximum Build Limits"/>
      <sheetName val="Plant Available for New Build"/>
      <sheetName val="Cumulative Max Build Limits"/>
      <sheetName val="Minimum Build Limits"/>
      <sheetName val="New Plant"/>
      <sheetName val="&gt;&gt;Technologies and Plant"/>
      <sheetName val="Fuel assumptions"/>
      <sheetName val="Fuel Assumptions (old)"/>
      <sheetName val="Water"/>
      <sheetName val="Outage rates (new and existing)"/>
      <sheetName val="Losses"/>
      <sheetName val="Efficiency rates"/>
      <sheetName val="Spark and Dark Spreads"/>
      <sheetName val="Intermittency"/>
      <sheetName val="Technology Assumptions"/>
      <sheetName val="Existing Plant"/>
      <sheetName val="Upgrades"/>
      <sheetName val="Endogenous closures"/>
      <sheetName val="Portfolios"/>
      <sheetName val="&gt;&gt;Control"/>
      <sheetName val="Investment Scenarios"/>
      <sheetName val="Model Settings"/>
      <sheetName val="SheetsToExport"/>
      <sheetName val="LISTS"/>
      <sheetName val="Sheet2"/>
      <sheetName val="UEM_InputData"/>
      <sheetName val="DATA"/>
      <sheetName val="FITs data"/>
      <sheetName val="Group Build Limits"/>
      <sheetName val="Ancillary Services"/>
      <sheetName val="Technology Groups"/>
      <sheetName val="UEM inputs"/>
      <sheetName val="&gt;&gt;CHP"/>
      <sheetName val="CHP data placeholders"/>
      <sheetName val="CHP Data"/>
      <sheetName val="CHP Working"/>
      <sheetName val="CHP Dummy data record"/>
      <sheetName val="CHP Operating Profiles"/>
      <sheetName val="CHP Profile Mapping"/>
      <sheetName val="CHP Retail Price Profile 1"/>
      <sheetName val="CHP Retail Price Profile 2"/>
      <sheetName val="&gt;&gt; ROCs generation"/>
      <sheetName val="Plant generation (2)"/>
      <sheetName val="CASHFLOW generation"/>
      <sheetName val="Pipeline plant"/>
      <sheetName val="Assumptions_log1"/>
      <sheetName val="Version_Control1"/>
      <sheetName val="Sheet_Index1"/>
      <sheetName val="(old)_Data_and_assumptions_log1"/>
      <sheetName val="&gt;_DDM_INPUTS1"/>
      <sheetName val="CFD_Strike_Prices_-_Control1"/>
      <sheetName val="Policy_Overview1"/>
      <sheetName val="Existing_Policies1"/>
      <sheetName val="Strike_prices1"/>
      <sheetName val="Heat_revenues1"/>
      <sheetName val="Feed-in_tariff_11"/>
      <sheetName val="Feed-in_tariff_21"/>
      <sheetName val="Feed-in_tariff_31"/>
      <sheetName val="Feed-in_tariff_41"/>
      <sheetName val="Feed-in_tariff_51"/>
      <sheetName val="Feed-in_tariff_61"/>
      <sheetName val="Feed-in_tariff_71"/>
      <sheetName val="CfD_Network_losses_adjustment1"/>
      <sheetName val="CfD_110"/>
      <sheetName val="CfD_26"/>
      <sheetName val="CfD_31"/>
      <sheetName val="CfD_41"/>
      <sheetName val="CfD_51"/>
      <sheetName val="CfD_61"/>
      <sheetName val="CfD_71"/>
      <sheetName val="CfD_81"/>
      <sheetName val="CfD_91"/>
      <sheetName val="CfD_101"/>
      <sheetName val="CfD_111"/>
      <sheetName val="CfD_121"/>
      <sheetName val="CfD_131"/>
      <sheetName val="CfD_141"/>
      <sheetName val="CfD_151"/>
      <sheetName val="CfD_161"/>
      <sheetName val="CfD_171"/>
      <sheetName val="CfD_181"/>
      <sheetName val="CfD_191"/>
      <sheetName val="CfD_201"/>
      <sheetName val="CfD_211"/>
      <sheetName val="CfD_221"/>
      <sheetName val="CfD_231"/>
      <sheetName val="CfD_241"/>
      <sheetName val="CfD_251"/>
      <sheetName val="Regulated_Asset_Base_11"/>
      <sheetName val="CO2_limits_11"/>
      <sheetName val="Strategic_Reserve1"/>
      <sheetName val="Capacity_Payment_11"/>
      <sheetName val="Carbon_Price_Floor1"/>
      <sheetName val="Tax_on_Profit1"/>
      <sheetName val="Tax_on_CO21"/>
      <sheetName val="Tax_on_Fuel1"/>
      <sheetName val="Policy_billing1"/>
      <sheetName val="Capacity_mechanism1"/>
      <sheetName val="EDF_Pricing_Assumptions1"/>
      <sheetName val="Pricing_Mark-up1"/>
      <sheetName val="Demand_Projections1"/>
      <sheetName val="Capacity_Margin_Derating1"/>
      <sheetName val="Daily_Load_Curves_(new)1"/>
      <sheetName val="Policy_Demand_Reduction1"/>
      <sheetName val="&gt;&gt;Non-conventional_capacity1"/>
      <sheetName val="Inter_fixed_flow_11"/>
      <sheetName val="Inter_price_responsive_11"/>
      <sheetName val="Hydro_and_Pumped_Storage1"/>
      <sheetName val="&gt;&gt;New_builds1"/>
      <sheetName val="VIU_assumptions1"/>
      <sheetName val="VIU_limit1"/>
      <sheetName val="Merchant_Assumptions1"/>
      <sheetName val="Maximum_Build_Limits1"/>
      <sheetName val="Plant_Available_for_New_Build1"/>
      <sheetName val="Cumulative_Max_Build_Limits1"/>
      <sheetName val="Minimum_Build_Limits1"/>
      <sheetName val="New_Plant1"/>
      <sheetName val="&gt;&gt;Technologies_and_Plant1"/>
      <sheetName val="Fuel_assumptions1"/>
      <sheetName val="Fuel_Assumptions_(old)1"/>
      <sheetName val="Outage_rates_(new_and_existing1"/>
      <sheetName val="Efficiency_rates1"/>
      <sheetName val="Spark_and_Dark_Spreads1"/>
      <sheetName val="Technology_Assumptions1"/>
      <sheetName val="Existing_Plant1"/>
      <sheetName val="Endogenous_closures1"/>
      <sheetName val="Investment_Scenarios1"/>
      <sheetName val="Model_Settings1"/>
      <sheetName val="FITs_data1"/>
      <sheetName val="Group_Build_Limits1"/>
      <sheetName val="Ancillary_Services1"/>
      <sheetName val="Technology_Groups1"/>
      <sheetName val="UEM_inputs1"/>
      <sheetName val="CHP_data_placeholders1"/>
      <sheetName val="CHP_Data1"/>
      <sheetName val="CHP_Working1"/>
      <sheetName val="CHP_Dummy_data_record1"/>
      <sheetName val="CHP_Operating_Profiles1"/>
      <sheetName val="CHP_Profile_Mapping1"/>
      <sheetName val="CHP_Retail_Price_Profile_11"/>
      <sheetName val="CHP_Retail_Price_Profile_21"/>
      <sheetName val="&gt;&gt;_ROCs_generation1"/>
      <sheetName val="Plant_generation_(2)1"/>
      <sheetName val="CASHFLOW_generation1"/>
      <sheetName val="Pipeline_plant1"/>
      <sheetName val="Assumptions_log"/>
      <sheetName val="Version_Control"/>
      <sheetName val="Sheet_Index"/>
      <sheetName val="(old)_Data_and_assumptions_log"/>
      <sheetName val="&gt;_DDM_INPUTS"/>
      <sheetName val="CFD_Strike_Prices_-_Control"/>
      <sheetName val="Policy_Overview"/>
      <sheetName val="Existing_Policies"/>
      <sheetName val="Strike_prices"/>
      <sheetName val="Heat_revenues"/>
      <sheetName val="Feed-in_tariff_1"/>
      <sheetName val="Feed-in_tariff_2"/>
      <sheetName val="Feed-in_tariff_3"/>
      <sheetName val="Feed-in_tariff_4"/>
      <sheetName val="Feed-in_tariff_5"/>
      <sheetName val="Feed-in_tariff_6"/>
      <sheetName val="Feed-in_tariff_7"/>
      <sheetName val="CfD_Network_losses_adjustment"/>
      <sheetName val="CfD_1"/>
      <sheetName val="CfD_2"/>
      <sheetName val="CfD_3"/>
      <sheetName val="CfD_4"/>
      <sheetName val="CfD_5"/>
      <sheetName val="CfD_6"/>
      <sheetName val="CfD_7"/>
      <sheetName val="CfD_8"/>
      <sheetName val="CfD_9"/>
      <sheetName val="CfD_10"/>
      <sheetName val="CfD_11"/>
      <sheetName val="CfD_12"/>
      <sheetName val="CfD_13"/>
      <sheetName val="CfD_14"/>
      <sheetName val="CfD_15"/>
      <sheetName val="CfD_16"/>
      <sheetName val="CfD_17"/>
      <sheetName val="CfD_18"/>
      <sheetName val="CfD_19"/>
      <sheetName val="CfD_20"/>
      <sheetName val="CfD_21"/>
      <sheetName val="CfD_22"/>
      <sheetName val="CfD_23"/>
      <sheetName val="CfD_24"/>
      <sheetName val="CfD_25"/>
      <sheetName val="Regulated_Asset_Base_1"/>
      <sheetName val="CO2_limits_1"/>
      <sheetName val="Strategic_Reserve"/>
      <sheetName val="Capacity_Payment_1"/>
      <sheetName val="Carbon_Price_Floor"/>
      <sheetName val="Tax_on_Profit"/>
      <sheetName val="Tax_on_CO2"/>
      <sheetName val="Tax_on_Fuel"/>
      <sheetName val="Policy_billing"/>
      <sheetName val="Capacity_mechanism"/>
      <sheetName val="EDF_Pricing_Assumptions"/>
      <sheetName val="Pricing_Mark-up"/>
      <sheetName val="Demand_Projections"/>
      <sheetName val="Capacity_Margin_Derating"/>
      <sheetName val="Daily_Load_Curves_(new)"/>
      <sheetName val="Policy_Demand_Reduction"/>
      <sheetName val="&gt;&gt;Non-conventional_capacity"/>
      <sheetName val="Inter_fixed_flow_1"/>
      <sheetName val="Inter_price_responsive_1"/>
      <sheetName val="Hydro_and_Pumped_Storage"/>
      <sheetName val="&gt;&gt;New_builds"/>
      <sheetName val="VIU_assumptions"/>
      <sheetName val="VIU_limit"/>
      <sheetName val="Merchant_Assumptions"/>
      <sheetName val="Maximum_Build_Limits"/>
      <sheetName val="Plant_Available_for_New_Build"/>
      <sheetName val="Cumulative_Max_Build_Limits"/>
      <sheetName val="Minimum_Build_Limits"/>
      <sheetName val="New_Plant"/>
      <sheetName val="&gt;&gt;Technologies_and_Plant"/>
      <sheetName val="Fuel_assumptions"/>
      <sheetName val="Fuel_Assumptions_(old)"/>
      <sheetName val="Outage_rates_(new_and_existing)"/>
      <sheetName val="Efficiency_rates"/>
      <sheetName val="Spark_and_Dark_Spreads"/>
      <sheetName val="Technology_Assumptions"/>
      <sheetName val="Existing_Plant"/>
      <sheetName val="Endogenous_closures"/>
      <sheetName val="Investment_Scenarios"/>
      <sheetName val="Model_Settings"/>
      <sheetName val="FITs_data"/>
      <sheetName val="Group_Build_Limits"/>
      <sheetName val="Ancillary_Services"/>
      <sheetName val="Technology_Groups"/>
      <sheetName val="UEM_inputs"/>
      <sheetName val="CHP_data_placeholders"/>
      <sheetName val="CHP_Data"/>
      <sheetName val="CHP_Working"/>
      <sheetName val="CHP_Dummy_data_record"/>
      <sheetName val="CHP_Operating_Profiles"/>
      <sheetName val="CHP_Profile_Mapping"/>
      <sheetName val="CHP_Retail_Price_Profile_1"/>
      <sheetName val="CHP_Retail_Price_Profile_2"/>
      <sheetName val="&gt;&gt;_ROCs_generation"/>
      <sheetName val="Plant_generation_(2)"/>
      <sheetName val="CASHFLOW_generation"/>
      <sheetName val="Pipeline_plan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sheetData sheetId="67" refreshError="1"/>
      <sheetData sheetId="68" refreshError="1"/>
      <sheetData sheetId="69" refreshError="1"/>
      <sheetData sheetId="70" refreshError="1"/>
      <sheetData sheetId="71" refreshError="1"/>
      <sheetData sheetId="72"/>
      <sheetData sheetId="73" refreshError="1"/>
      <sheetData sheetId="74" refreshError="1"/>
      <sheetData sheetId="75" refreshError="1"/>
      <sheetData sheetId="76" refreshError="1"/>
      <sheetData sheetId="77" refreshError="1"/>
      <sheetData sheetId="78" refreshError="1"/>
      <sheetData sheetId="79"/>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sheetData sheetId="90"/>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CONTROL"/>
      <sheetName val="Sectors"/>
      <sheetName val="Econ parameters"/>
      <sheetName val="Price Calcs"/>
      <sheetName val="Policy Impacts"/>
      <sheetName val="IRR Calc"/>
      <sheetName val="Capacity Summary"/>
      <sheetName val="Capacity By Sector"/>
      <sheetName val="Heat&amp;Elec Output"/>
      <sheetName val="Heat Output By Sector"/>
      <sheetName val="Power Output By Sector"/>
      <sheetName val="Fuel Use Output"/>
      <sheetName val="Heat Fuel By Sector"/>
      <sheetName val="Power Fuel By Sector"/>
      <sheetName val="Probabilities"/>
      <sheetName val="Capex Breakdown2020"/>
      <sheetName val="Capex Breakdown2025"/>
      <sheetName val="Capex Breakdown2030"/>
      <sheetName val="LISTS"/>
      <sheetName val="Econ_parameters1"/>
      <sheetName val="Price_Calcs1"/>
      <sheetName val="Policy_Impacts1"/>
      <sheetName val="IRR_Calc1"/>
      <sheetName val="Capacity_Summary1"/>
      <sheetName val="Capacity_By_Sector1"/>
      <sheetName val="Heat&amp;Elec_Output1"/>
      <sheetName val="Heat_Output_By_Sector1"/>
      <sheetName val="Power_Output_By_Sector1"/>
      <sheetName val="Fuel_Use_Output1"/>
      <sheetName val="Heat_Fuel_By_Sector1"/>
      <sheetName val="Power_Fuel_By_Sector1"/>
      <sheetName val="Capex_Breakdown20201"/>
      <sheetName val="Capex_Breakdown20251"/>
      <sheetName val="Capex_Breakdown20301"/>
      <sheetName val="Econ_parameters"/>
      <sheetName val="Price_Calcs"/>
      <sheetName val="Policy_Impacts"/>
      <sheetName val="IRR_Calc"/>
      <sheetName val="Capacity_Summary"/>
      <sheetName val="Capacity_By_Sector"/>
      <sheetName val="Heat&amp;Elec_Output"/>
      <sheetName val="Heat_Output_By_Sector"/>
      <sheetName val="Power_Output_By_Sector"/>
      <sheetName val="Fuel_Use_Output"/>
      <sheetName val="Heat_Fuel_By_Sector"/>
      <sheetName val="Power_Fuel_By_Sector"/>
      <sheetName val="Capex_Breakdown2020"/>
      <sheetName val="Capex_Breakdown2025"/>
      <sheetName val="Capex_Breakdown2030"/>
    </sheetNames>
    <sheetDataSet>
      <sheetData sheetId="0"/>
      <sheetData sheetId="1"/>
      <sheetData sheetId="2" refreshError="1"/>
      <sheetData sheetId="3"/>
      <sheetData sheetId="4" refreshError="1"/>
      <sheetData sheetId="5" refreshError="1"/>
      <sheetData sheetId="6"/>
      <sheetData sheetId="7"/>
      <sheetData sheetId="8"/>
      <sheetData sheetId="9"/>
      <sheetData sheetId="10"/>
      <sheetData sheetId="11"/>
      <sheetData sheetId="12"/>
      <sheetData sheetId="13"/>
      <sheetData sheetId="14"/>
      <sheetData sheetId="15"/>
      <sheetData sheetId="16" refreshError="1"/>
      <sheetData sheetId="17" refreshError="1"/>
      <sheetData sheetId="18" refreshError="1"/>
      <sheetData sheetId="19" refreshError="1"/>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ersion control"/>
      <sheetName val="Methodology Master"/>
      <sheetName val="Policy Master &amp; Summary Impacts"/>
      <sheetName val="Gas P Breakdown"/>
      <sheetName val="Electricity P Breakdown"/>
      <sheetName val="Gas bill dom"/>
      <sheetName val="Elec bill dom"/>
      <sheetName val="Gas bill non dom"/>
      <sheetName val="Elec bill non dom"/>
      <sheetName val="Gas bill EII"/>
      <sheetName val="Elec bill EII"/>
      <sheetName val="Consumption"/>
      <sheetName val="UEP Consumption"/>
      <sheetName val="GDP deflators"/>
      <sheetName val="Emission Factors"/>
      <sheetName val="Wholesale Prices"/>
      <sheetName val="Domestic Premia"/>
      <sheetName val="Supplier Margin"/>
      <sheetName val="TDM"/>
      <sheetName val="Network Losses"/>
      <sheetName val="Balancing Costs"/>
      <sheetName val="Better Billing"/>
      <sheetName val="Building Regs"/>
      <sheetName val="CCAs"/>
      <sheetName val="CCL"/>
      <sheetName val="Historic CERT, EEC, CESP"/>
      <sheetName val="CERT"/>
      <sheetName val="CERT Ext"/>
      <sheetName val="CESP"/>
      <sheetName val="CRC"/>
      <sheetName val="EMR"/>
      <sheetName val="ETS &amp; CPF "/>
      <sheetName val="FITs"/>
      <sheetName val="Green Deal and ECO"/>
      <sheetName val="PP"/>
      <sheetName val="RO"/>
      <sheetName val="SM"/>
      <sheetName val="VAs"/>
      <sheetName val="WHD"/>
      <sheetName val="ZCH"/>
      <sheetName val="Domestic Price Data"/>
      <sheetName val="Non-Dom Price Data QEP 3.4.1"/>
      <sheetName val="Ind Price Data QEP 3.1.3"/>
      <sheetName val="Outputs for UEP Gas"/>
      <sheetName val="Outputs for UEP electricity"/>
      <sheetName val="Outputs for DIMPSA"/>
      <sheetName val="Source Numbers for Master Lists"/>
      <sheetName val="Tables and charts"/>
      <sheetName val="Version_control1"/>
      <sheetName val="Methodology_Master1"/>
      <sheetName val="Policy_Master_&amp;_Summary_Impact1"/>
      <sheetName val="Gas_P_Breakdown1"/>
      <sheetName val="Electricity_P_Breakdown1"/>
      <sheetName val="Gas_bill_dom1"/>
      <sheetName val="Elec_bill_dom1"/>
      <sheetName val="Gas_bill_non_dom1"/>
      <sheetName val="Elec_bill_non_dom1"/>
      <sheetName val="Gas_bill_EII1"/>
      <sheetName val="Elec_bill_EII1"/>
      <sheetName val="UEP_Consumption1"/>
      <sheetName val="GDP_deflators1"/>
      <sheetName val="Emission_Factors1"/>
      <sheetName val="Wholesale_Prices1"/>
      <sheetName val="Domestic_Premia1"/>
      <sheetName val="Supplier_Margin1"/>
      <sheetName val="Network_Losses1"/>
      <sheetName val="Balancing_Costs1"/>
      <sheetName val="Better_Billing1"/>
      <sheetName val="Building_Regs1"/>
      <sheetName val="Historic_CERT,_EEC,_CESP1"/>
      <sheetName val="CERT_Ext1"/>
      <sheetName val="ETS_&amp;_CPF_1"/>
      <sheetName val="Green_Deal_and_ECO1"/>
      <sheetName val="Domestic_Price_Data1"/>
      <sheetName val="Non-Dom_Price_Data_QEP_3_4_11"/>
      <sheetName val="Ind_Price_Data_QEP_3_1_31"/>
      <sheetName val="Outputs_for_UEP_Gas1"/>
      <sheetName val="Outputs_for_UEP_electricity1"/>
      <sheetName val="Outputs_for_DIMPSA1"/>
      <sheetName val="Source_Numbers_for_Master_List1"/>
      <sheetName val="Tables_and_charts1"/>
      <sheetName val="Version_control"/>
      <sheetName val="Methodology_Master"/>
      <sheetName val="Policy_Master_&amp;_Summary_Impacts"/>
      <sheetName val="Gas_P_Breakdown"/>
      <sheetName val="Electricity_P_Breakdown"/>
      <sheetName val="Gas_bill_dom"/>
      <sheetName val="Elec_bill_dom"/>
      <sheetName val="Gas_bill_non_dom"/>
      <sheetName val="Elec_bill_non_dom"/>
      <sheetName val="Gas_bill_EII"/>
      <sheetName val="Elec_bill_EII"/>
      <sheetName val="UEP_Consumption"/>
      <sheetName val="GDP_deflators"/>
      <sheetName val="Emission_Factors"/>
      <sheetName val="Wholesale_Prices"/>
      <sheetName val="Domestic_Premia"/>
      <sheetName val="Supplier_Margin"/>
      <sheetName val="Network_Losses"/>
      <sheetName val="Balancing_Costs"/>
      <sheetName val="Better_Billing"/>
      <sheetName val="Building_Regs"/>
      <sheetName val="Historic_CERT,_EEC,_CESP"/>
      <sheetName val="CERT_Ext"/>
      <sheetName val="ETS_&amp;_CPF_"/>
      <sheetName val="Green_Deal_and_ECO"/>
      <sheetName val="Domestic_Price_Data"/>
      <sheetName val="Non-Dom_Price_Data_QEP_3_4_1"/>
      <sheetName val="Ind_Price_Data_QEP_3_1_3"/>
      <sheetName val="Outputs_for_UEP_Gas"/>
      <sheetName val="Outputs_for_UEP_electricity"/>
      <sheetName val="Outputs_for_DIMPSA"/>
      <sheetName val="Source_Numbers_for_Master_Lists"/>
      <sheetName val="Tables_and_chart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un information"/>
      <sheetName val="Sheet Index"/>
      <sheetName val="Version control"/>
      <sheetName val="Detailed Summary"/>
      <sheetName val="DECC Summary"/>
      <sheetName val="Baseline results"/>
      <sheetName val="N.I. costs"/>
      <sheetName val="Lists"/>
      <sheetName val="Investor decision analysis"/>
      <sheetName val="Clearance rates"/>
      <sheetName val="Missed Clearance rates"/>
      <sheetName val="CMbids"/>
      <sheetName val="Named plant closures"/>
      <sheetName val="Pipeline plant"/>
      <sheetName val="Prices, UE, Fuel, Demand, Heat"/>
      <sheetName val="Individual Plant Data"/>
      <sheetName val="SRMC summary"/>
      <sheetName val="Duration Curves"/>
      <sheetName val="Intra day summary"/>
      <sheetName val="NI Summary"/>
      <sheetName val="CBA sheets&gt;&gt;"/>
      <sheetName val="NI CBA"/>
      <sheetName val="Hurdle rates"/>
      <sheetName val="Summary"/>
      <sheetName val="SONI to NG_NI"/>
      <sheetName val="NI consolidation"/>
      <sheetName val="BSUoS Costs"/>
      <sheetName val="TNUoS charges"/>
      <sheetName val="Spatial Split"/>
      <sheetName val="Fuel Price Summary"/>
      <sheetName val="DDM Sheets&gt;&gt;"/>
      <sheetName val="OperatingCapacity"/>
      <sheetName val="Fuel"/>
      <sheetName val="IRRs"/>
      <sheetName val="InstalledCapacity"/>
      <sheetName val="CO2"/>
      <sheetName val="Prices"/>
      <sheetName val="Costs"/>
      <sheetName val="Demand"/>
      <sheetName val="Carbon Price"/>
      <sheetName val="Fuel Prices"/>
      <sheetName val="Spreads"/>
      <sheetName val="ReservePayments"/>
      <sheetName val="Control"/>
      <sheetName val="DeratedCapacities"/>
      <sheetName val="CASHFLOW IRRS"/>
      <sheetName val="DemandExtreme"/>
      <sheetName val="CASHFLOW Capacity"/>
      <sheetName val="CASHFLOW CM payments"/>
      <sheetName val="CASHFLOW CM penalty"/>
      <sheetName val="PolicyCosts"/>
      <sheetName val="CM Penalties"/>
      <sheetName val="Load curve"/>
      <sheetName val="Wholesale curve"/>
      <sheetName val="SystemSRMC curve"/>
      <sheetName val="IntraDayGeneration"/>
      <sheetName val="Upgrade report"/>
      <sheetName val="Reserve payments"/>
      <sheetName val="CASHFLOW Max capacity"/>
      <sheetName val="CASHFLOW LoadFactor"/>
      <sheetName val="CASHFLOW SRMC"/>
      <sheetName val="CASHFLOW strike price"/>
      <sheetName val="CASHFLOW generation"/>
      <sheetName val="CASHFLOW Income"/>
      <sheetName val="CASHFLOW Profit"/>
      <sheetName val="CASHFLOW Spread"/>
      <sheetName val="MarginalEmissions curve"/>
      <sheetName val="Marginal emission factors"/>
      <sheetName val="Generation"/>
      <sheetName val="CapacityMechanism"/>
      <sheetName val="CM Payments"/>
      <sheetName val="CMcapacityProcured"/>
      <sheetName val="RenewableSplitGeneration"/>
      <sheetName val="SC - Generation"/>
      <sheetName val="SC - Construction"/>
      <sheetName val="SC - Capacity Mechanism"/>
      <sheetName val="SC - Ancillery Payments"/>
      <sheetName val="SC - Financing Cost"/>
      <sheetName val="EEU"/>
      <sheetName val="LOLE"/>
      <sheetName val="EFC Data"/>
      <sheetName val="SC - Ancillary Payments"/>
      <sheetName val="System cost"/>
      <sheetName val="Retail prices"/>
      <sheetName val="LOLEdata"/>
      <sheetName val="PolicyCostsByTech"/>
      <sheetName val="SC - Cap Mech"/>
      <sheetName val="SC - Ancillary"/>
      <sheetName val="Investor decisions"/>
      <sheetName val="DDM Input sheets&gt;&gt;"/>
      <sheetName val="Technology Assumptions"/>
      <sheetName val="VIU assumptions"/>
      <sheetName val="Carbon Price Floor"/>
      <sheetName val="Strike prices"/>
      <sheetName val="Capacity mechanism"/>
      <sheetName val="Existing Policies"/>
      <sheetName val="Targets+LCF Trajectory"/>
      <sheetName val="Heat revenues"/>
      <sheetName val="Demand Projections"/>
      <sheetName val="New Plant"/>
      <sheetName val="Existing Plant"/>
      <sheetName val="Upgrades"/>
      <sheetName val="Autogeneration"/>
      <sheetName val="CBA control"/>
      <sheetName val="CASHFLOW Policy income"/>
      <sheetName val="RetirementSummary"/>
      <sheetName val="CASHFLOW Capacity 2"/>
      <sheetName val="Plant commissioning sum"/>
      <sheetName val="CASHFLOW generation2"/>
      <sheetName val="CASHFLOW Wholesale income"/>
      <sheetName val="CASHFLOW No. of starts"/>
      <sheetName val="EEUdata"/>
      <sheetName val="CHP - Heat Output"/>
      <sheetName val="CHP - Total Fuel"/>
      <sheetName val="CHP - Own generation"/>
      <sheetName val="CHP - Exported power"/>
      <sheetName val="CHP - Qi"/>
      <sheetName val="CHP - Pes"/>
      <sheetName val="CHP - Pes percentage"/>
      <sheetName val="CASHFLOW SRMC Power Export"/>
      <sheetName val="CASHFLOW SRMC Heat Onsite"/>
      <sheetName val="CASHFLOW SRMC Power Onsite"/>
      <sheetName val="CASHFLOW Operational hours"/>
      <sheetName val="CASHFLOW Operational hours2"/>
      <sheetName val="CASHFLOW Operational hours3"/>
      <sheetName val="Wholesale curve - annual"/>
      <sheetName val="Run_information1"/>
      <sheetName val="Sheet_Index1"/>
      <sheetName val="Version_control1"/>
      <sheetName val="Detailed_Summary1"/>
      <sheetName val="DECC_Summary1"/>
      <sheetName val="Baseline_results1"/>
      <sheetName val="N_I__costs1"/>
      <sheetName val="Investor_decision_analysis1"/>
      <sheetName val="Clearance_rates1"/>
      <sheetName val="Missed_Clearance_rates1"/>
      <sheetName val="Named_plant_closures1"/>
      <sheetName val="Pipeline_plant1"/>
      <sheetName val="Prices,_UE,_Fuel,_Demand,_Heat1"/>
      <sheetName val="Individual_Plant_Data1"/>
      <sheetName val="SRMC_summary1"/>
      <sheetName val="Duration_Curves1"/>
      <sheetName val="Intra_day_summary1"/>
      <sheetName val="NI_Summary1"/>
      <sheetName val="CBA_sheets&gt;&gt;1"/>
      <sheetName val="NI_CBA1"/>
      <sheetName val="Hurdle_rates1"/>
      <sheetName val="SONI_to_NG_NI1"/>
      <sheetName val="NI_consolidation1"/>
      <sheetName val="BSUoS_Costs1"/>
      <sheetName val="TNUoS_charges1"/>
      <sheetName val="Spatial_Split1"/>
      <sheetName val="Fuel_Price_Summary1"/>
      <sheetName val="DDM_Sheets&gt;&gt;1"/>
      <sheetName val="Carbon_Price1"/>
      <sheetName val="Fuel_Prices1"/>
      <sheetName val="CASHFLOW_IRRS1"/>
      <sheetName val="CASHFLOW_Capacity1"/>
      <sheetName val="CASHFLOW_CM_payments1"/>
      <sheetName val="CASHFLOW_CM_penalty1"/>
      <sheetName val="CM_Penalties1"/>
      <sheetName val="Load_curve1"/>
      <sheetName val="Wholesale_curve1"/>
      <sheetName val="SystemSRMC_curve1"/>
      <sheetName val="Upgrade_report1"/>
      <sheetName val="Reserve_payments1"/>
      <sheetName val="CASHFLOW_Max_capacity1"/>
      <sheetName val="CASHFLOW_LoadFactor1"/>
      <sheetName val="CASHFLOW_SRMC1"/>
      <sheetName val="CASHFLOW_strike_price1"/>
      <sheetName val="CASHFLOW_generation1"/>
      <sheetName val="CASHFLOW_Income1"/>
      <sheetName val="CASHFLOW_Profit1"/>
      <sheetName val="CASHFLOW_Spread1"/>
      <sheetName val="MarginalEmissions_curve1"/>
      <sheetName val="Marginal_emission_factors1"/>
      <sheetName val="CM_Payments1"/>
      <sheetName val="SC_-_Generation1"/>
      <sheetName val="SC_-_Construction1"/>
      <sheetName val="SC_-_Capacity_Mechanism1"/>
      <sheetName val="SC_-_Ancillery_Payments1"/>
      <sheetName val="SC_-_Financing_Cost1"/>
      <sheetName val="EFC_Data1"/>
      <sheetName val="SC_-_Ancillary_Payments1"/>
      <sheetName val="System_cost1"/>
      <sheetName val="Retail_prices1"/>
      <sheetName val="SC_-_Cap_Mech1"/>
      <sheetName val="SC_-_Ancillary1"/>
      <sheetName val="Investor_decisions1"/>
      <sheetName val="DDM_Input_sheets&gt;&gt;1"/>
      <sheetName val="Technology_Assumptions1"/>
      <sheetName val="VIU_assumptions1"/>
      <sheetName val="Carbon_Price_Floor1"/>
      <sheetName val="Strike_prices1"/>
      <sheetName val="Capacity_mechanism1"/>
      <sheetName val="Existing_Policies1"/>
      <sheetName val="Targets+LCF_Trajectory1"/>
      <sheetName val="Heat_revenues1"/>
      <sheetName val="Demand_Projections1"/>
      <sheetName val="New_Plant1"/>
      <sheetName val="Existing_Plant1"/>
      <sheetName val="CBA_control1"/>
      <sheetName val="CASHFLOW_Policy_income1"/>
      <sheetName val="CASHFLOW_Capacity_21"/>
      <sheetName val="Plant_commissioning_sum1"/>
      <sheetName val="CASHFLOW_generation21"/>
      <sheetName val="CASHFLOW_Wholesale_income1"/>
      <sheetName val="CASHFLOW_No__of_starts1"/>
      <sheetName val="CHP_-_Heat_Output1"/>
      <sheetName val="CHP_-_Total_Fuel1"/>
      <sheetName val="CHP_-_Own_generation1"/>
      <sheetName val="CHP_-_Exported_power1"/>
      <sheetName val="CHP_-_Qi1"/>
      <sheetName val="CHP_-_Pes1"/>
      <sheetName val="CHP_-_Pes_percentage1"/>
      <sheetName val="CASHFLOW_SRMC_Power_Export1"/>
      <sheetName val="CASHFLOW_SRMC_Heat_Onsite1"/>
      <sheetName val="CASHFLOW_SRMC_Power_Onsite1"/>
      <sheetName val="CASHFLOW_Operational_hours1"/>
      <sheetName val="CASHFLOW_Operational_hours21"/>
      <sheetName val="CASHFLOW_Operational_hours31"/>
      <sheetName val="Wholesale_curve_-_annual1"/>
      <sheetName val="Run_information"/>
      <sheetName val="Sheet_Index"/>
      <sheetName val="Version_control"/>
      <sheetName val="Detailed_Summary"/>
      <sheetName val="DECC_Summary"/>
      <sheetName val="Baseline_results"/>
      <sheetName val="N_I__costs"/>
      <sheetName val="Investor_decision_analysis"/>
      <sheetName val="Clearance_rates"/>
      <sheetName val="Missed_Clearance_rates"/>
      <sheetName val="Named_plant_closures"/>
      <sheetName val="Pipeline_plant"/>
      <sheetName val="Prices,_UE,_Fuel,_Demand,_Heat"/>
      <sheetName val="Individual_Plant_Data"/>
      <sheetName val="SRMC_summary"/>
      <sheetName val="Duration_Curves"/>
      <sheetName val="Intra_day_summary"/>
      <sheetName val="NI_Summary"/>
      <sheetName val="CBA_sheets&gt;&gt;"/>
      <sheetName val="NI_CBA"/>
      <sheetName val="Hurdle_rates"/>
      <sheetName val="SONI_to_NG_NI"/>
      <sheetName val="NI_consolidation"/>
      <sheetName val="BSUoS_Costs"/>
      <sheetName val="TNUoS_charges"/>
      <sheetName val="Spatial_Split"/>
      <sheetName val="Fuel_Price_Summary"/>
      <sheetName val="DDM_Sheets&gt;&gt;"/>
      <sheetName val="Carbon_Price"/>
      <sheetName val="Fuel_Prices"/>
      <sheetName val="CASHFLOW_IRRS"/>
      <sheetName val="CASHFLOW_Capacity"/>
      <sheetName val="CASHFLOW_CM_payments"/>
      <sheetName val="CASHFLOW_CM_penalty"/>
      <sheetName val="CM_Penalties"/>
      <sheetName val="Load_curve"/>
      <sheetName val="Wholesale_curve"/>
      <sheetName val="SystemSRMC_curve"/>
      <sheetName val="Upgrade_report"/>
      <sheetName val="Reserve_payments"/>
      <sheetName val="CASHFLOW_Max_capacity"/>
      <sheetName val="CASHFLOW_LoadFactor"/>
      <sheetName val="CASHFLOW_SRMC"/>
      <sheetName val="CASHFLOW_strike_price"/>
      <sheetName val="CASHFLOW_generation"/>
      <sheetName val="CASHFLOW_Income"/>
      <sheetName val="CASHFLOW_Profit"/>
      <sheetName val="CASHFLOW_Spread"/>
      <sheetName val="MarginalEmissions_curve"/>
      <sheetName val="Marginal_emission_factors"/>
      <sheetName val="CM_Payments"/>
      <sheetName val="SC_-_Generation"/>
      <sheetName val="SC_-_Construction"/>
      <sheetName val="SC_-_Capacity_Mechanism"/>
      <sheetName val="SC_-_Ancillery_Payments"/>
      <sheetName val="SC_-_Financing_Cost"/>
      <sheetName val="EFC_Data"/>
      <sheetName val="SC_-_Ancillary_Payments"/>
      <sheetName val="System_cost"/>
      <sheetName val="Retail_prices"/>
      <sheetName val="SC_-_Cap_Mech"/>
      <sheetName val="SC_-_Ancillary"/>
      <sheetName val="Investor_decisions"/>
      <sheetName val="DDM_Input_sheets&gt;&gt;"/>
      <sheetName val="Technology_Assumptions"/>
      <sheetName val="VIU_assumptions"/>
      <sheetName val="Carbon_Price_Floor"/>
      <sheetName val="Strike_prices"/>
      <sheetName val="Capacity_mechanism"/>
      <sheetName val="Existing_Policies"/>
      <sheetName val="Targets+LCF_Trajectory"/>
      <sheetName val="Heat_revenues"/>
      <sheetName val="Demand_Projections"/>
      <sheetName val="New_Plant"/>
      <sheetName val="Existing_Plant"/>
      <sheetName val="CBA_control"/>
      <sheetName val="CASHFLOW_Policy_income"/>
      <sheetName val="CASHFLOW_Capacity_2"/>
      <sheetName val="Plant_commissioning_sum"/>
      <sheetName val="CASHFLOW_generation2"/>
      <sheetName val="CASHFLOW_Wholesale_income"/>
      <sheetName val="CASHFLOW_No__of_starts"/>
      <sheetName val="CHP_-_Heat_Output"/>
      <sheetName val="CHP_-_Total_Fuel"/>
      <sheetName val="CHP_-_Own_generation"/>
      <sheetName val="CHP_-_Exported_power"/>
      <sheetName val="CHP_-_Qi"/>
      <sheetName val="CHP_-_Pes"/>
      <sheetName val="CHP_-_Pes_percentage"/>
      <sheetName val="CASHFLOW_SRMC_Power_Export"/>
      <sheetName val="CASHFLOW_SRMC_Heat_Onsite"/>
      <sheetName val="CASHFLOW_SRMC_Power_Onsite"/>
      <sheetName val="CASHFLOW_Operational_hours"/>
      <sheetName val="CASHFLOW_Operational_hours2"/>
      <sheetName val="CASHFLOW_Operational_hours3"/>
      <sheetName val="Wholesale_curve_-_annual"/>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 sheetId="153"/>
      <sheetData sheetId="154"/>
      <sheetData sheetId="155"/>
      <sheetData sheetId="156"/>
      <sheetData sheetId="157"/>
      <sheetData sheetId="158"/>
      <sheetData sheetId="159"/>
      <sheetData sheetId="160"/>
      <sheetData sheetId="161"/>
      <sheetData sheetId="162"/>
      <sheetData sheetId="163"/>
      <sheetData sheetId="164"/>
      <sheetData sheetId="165"/>
      <sheetData sheetId="166"/>
      <sheetData sheetId="167"/>
      <sheetData sheetId="168"/>
      <sheetData sheetId="169"/>
      <sheetData sheetId="170"/>
      <sheetData sheetId="171"/>
      <sheetData sheetId="172"/>
      <sheetData sheetId="173"/>
      <sheetData sheetId="174"/>
      <sheetData sheetId="175"/>
      <sheetData sheetId="176"/>
      <sheetData sheetId="177"/>
      <sheetData sheetId="178"/>
      <sheetData sheetId="179"/>
      <sheetData sheetId="180"/>
      <sheetData sheetId="181"/>
      <sheetData sheetId="182"/>
      <sheetData sheetId="183"/>
      <sheetData sheetId="184"/>
      <sheetData sheetId="185"/>
      <sheetData sheetId="186"/>
      <sheetData sheetId="187"/>
      <sheetData sheetId="188"/>
      <sheetData sheetId="189"/>
      <sheetData sheetId="190"/>
      <sheetData sheetId="191"/>
      <sheetData sheetId="192"/>
      <sheetData sheetId="193"/>
      <sheetData sheetId="194"/>
      <sheetData sheetId="195"/>
      <sheetData sheetId="196"/>
      <sheetData sheetId="197"/>
      <sheetData sheetId="198"/>
      <sheetData sheetId="199"/>
      <sheetData sheetId="200"/>
      <sheetData sheetId="201"/>
      <sheetData sheetId="202"/>
      <sheetData sheetId="203"/>
      <sheetData sheetId="204"/>
      <sheetData sheetId="205"/>
      <sheetData sheetId="206"/>
      <sheetData sheetId="207"/>
      <sheetData sheetId="208"/>
      <sheetData sheetId="209"/>
      <sheetData sheetId="210"/>
      <sheetData sheetId="211"/>
      <sheetData sheetId="212"/>
      <sheetData sheetId="213"/>
      <sheetData sheetId="214"/>
      <sheetData sheetId="215"/>
      <sheetData sheetId="216"/>
      <sheetData sheetId="217"/>
      <sheetData sheetId="218"/>
      <sheetData sheetId="219"/>
      <sheetData sheetId="220"/>
      <sheetData sheetId="221"/>
      <sheetData sheetId="222"/>
      <sheetData sheetId="223"/>
      <sheetData sheetId="224"/>
      <sheetData sheetId="225"/>
      <sheetData sheetId="226"/>
      <sheetData sheetId="227"/>
      <sheetData sheetId="228"/>
      <sheetData sheetId="229"/>
      <sheetData sheetId="230"/>
      <sheetData sheetId="23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QA_Index"/>
      <sheetName val="Version&amp;Issue_Log"/>
      <sheetName val="Update_Checklist"/>
      <sheetName val="DataSources"/>
      <sheetName val="QC_Checklist"/>
      <sheetName val="RAW1_GWP Factors"/>
      <sheetName val="RAW2_DfT HGV 2016 data"/>
      <sheetName val="OtherAssumptions"/>
      <sheetName val="Calc1_HGV EFs"/>
      <sheetName val="LinkedInOutput"/>
      <sheetName val="MethodPaper"/>
      <sheetName val="Delivery vehicles"/>
      <sheetName val="Freighting goods"/>
      <sheetName val="Managed assets- vehicles"/>
      <sheetName val="WTT- delivery vehs &amp; freight"/>
      <sheetName val="Delivery vehicles 2014"/>
      <sheetName val="Conversions"/>
      <sheetName val="Annex 7 FTrans - 2013 upd"/>
      <sheetName val="Lookups"/>
      <sheetName val="RAW1_GWP_Factors1"/>
      <sheetName val="RAW2_DfT_HGV_2016_data1"/>
      <sheetName val="Calc1_HGV_EFs1"/>
      <sheetName val="Delivery_vehicles1"/>
      <sheetName val="Freighting_goods1"/>
      <sheetName val="Managed_assets-_vehicles1"/>
      <sheetName val="WTT-_delivery_vehs_&amp;_freight1"/>
      <sheetName val="Delivery_vehicles_20141"/>
      <sheetName val="Annex_7_FTrans_-_2013_upd1"/>
      <sheetName val="RAW1_GWP_Factors"/>
      <sheetName val="RAW2_DfT_HGV_2016_data"/>
      <sheetName val="Calc1_HGV_EFs"/>
      <sheetName val="Delivery_vehicles"/>
      <sheetName val="Freighting_goods"/>
      <sheetName val="Managed_assets-_vehicles"/>
      <sheetName val="WTT-_delivery_vehs_&amp;_freight"/>
      <sheetName val="Delivery_vehicles_2014"/>
      <sheetName val="Annex_7_FTrans_-_2013_upd"/>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48F2C4E0-7A45-4CB0-A229-F984798C45F5}" name="Table1" displayName="Table1" ref="A1:E9" totalsRowShown="0" headerRowDxfId="7" headerRowBorderDxfId="6" tableBorderDxfId="5">
  <autoFilter ref="A1:E9" xr:uid="{48F2C4E0-7A45-4CB0-A229-F984798C45F5}"/>
  <tableColumns count="5">
    <tableColumn id="1" xr3:uid="{1F99F955-4747-4600-A4A6-BAEB04BEB764}" name="Calendar year" dataDxfId="4"/>
    <tableColumn id="2" xr3:uid="{80F637B6-05F1-4369-93B4-92780C06C748}" name="2023 = 100" dataDxfId="3">
      <calculatedColumnFormula>B1*(1+C2/100)</calculatedColumnFormula>
    </tableColumn>
    <tableColumn id="3" xr3:uid="{52AA2CEF-21AC-44BA-89A6-9C459C746C21}" name="%change on previous year" dataDxfId="2"/>
    <tableColumn id="5" xr3:uid="{27A5A923-B663-456D-A36C-A5695ADFB0A0}" name="Annual Deflator 2022 base" dataDxfId="1">
      <calculatedColumnFormula>B2/$B$2</calculatedColumnFormula>
    </tableColumn>
    <tableColumn id="4" xr3:uid="{CF94BBC4-AF70-4AE3-8D95-AAE0E4E44BC3}" name="Details " dataDxfId="0"/>
  </tableColumns>
  <tableStyleInfo name="TableStyleMedium2"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v.uk/government/statistics/gdp-deflators-at-market-prices-and-money-gdp-december-2024-quarterly-national-accounts" TargetMode="External"/><Relationship Id="rId2" Type="http://schemas.openxmlformats.org/officeDocument/2006/relationships/hyperlink" Target="https://solarmagazine.com/solar-panels/solar-panel-degradation/" TargetMode="External"/><Relationship Id="rId1" Type="http://schemas.openxmlformats.org/officeDocument/2006/relationships/hyperlink" Target="https://www.nrel.gov/docs/fy12osti/51664.pdf"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v.uk/government/publications/valuation-of-energy-use-and-greenhouse-gas-emissions-for-appraisal"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gov.uk/government/publications/valuation-of-energy-use-and-greenhouse-gas-emissions-for-appraisal" TargetMode="External"/></Relationships>
</file>

<file path=xl/worksheets/_rels/sheet1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321559-0686-4AE8-BE84-0185043AE63F}">
  <dimension ref="A1:CK509"/>
  <sheetViews>
    <sheetView workbookViewId="0">
      <selection activeCell="K52" sqref="K52"/>
    </sheetView>
  </sheetViews>
  <sheetFormatPr defaultRowHeight="14.5" x14ac:dyDescent="0.35"/>
  <cols>
    <col min="2" max="2" width="20" bestFit="1" customWidth="1"/>
    <col min="3" max="3" width="16.453125" bestFit="1" customWidth="1"/>
    <col min="4" max="4" width="12.81640625" bestFit="1" customWidth="1"/>
    <col min="5" max="5" width="9.453125" bestFit="1" customWidth="1"/>
    <col min="6" max="6" width="9.1796875" bestFit="1" customWidth="1"/>
  </cols>
  <sheetData>
    <row r="1" spans="15:89" s="104" customFormat="1" x14ac:dyDescent="0.35"/>
    <row r="2" spans="15:89" x14ac:dyDescent="0.35">
      <c r="R2" s="104"/>
      <c r="S2" s="104"/>
      <c r="T2" s="104"/>
      <c r="U2" s="104"/>
      <c r="V2" s="104"/>
      <c r="W2" s="104"/>
      <c r="X2" s="104"/>
      <c r="Y2" s="104"/>
      <c r="Z2" s="104"/>
      <c r="AA2" s="104"/>
      <c r="AB2" s="104"/>
      <c r="AC2" s="104"/>
      <c r="AD2" s="104"/>
      <c r="AE2" s="104"/>
      <c r="AF2" s="104"/>
      <c r="AG2" s="104"/>
      <c r="AH2" s="104"/>
      <c r="AI2" s="104"/>
      <c r="AJ2" s="104"/>
      <c r="AK2" s="104"/>
      <c r="AL2" s="104"/>
      <c r="AM2" s="104"/>
      <c r="AN2" s="104"/>
      <c r="AO2" s="104"/>
      <c r="AP2" s="104"/>
      <c r="AQ2" s="104"/>
      <c r="AR2" s="104"/>
      <c r="AS2" s="104"/>
      <c r="AT2" s="104"/>
      <c r="AU2" s="104"/>
      <c r="AV2" s="104"/>
      <c r="AW2" s="104"/>
      <c r="AX2" s="104"/>
      <c r="AY2" s="104"/>
      <c r="AZ2" s="104"/>
      <c r="BA2" s="104"/>
      <c r="BB2" s="104"/>
      <c r="BC2" s="104"/>
      <c r="BD2" s="104"/>
      <c r="BE2" s="104"/>
      <c r="BF2" s="104"/>
      <c r="BG2" s="104"/>
      <c r="BH2" s="104"/>
      <c r="BI2" s="104"/>
      <c r="BJ2" s="104"/>
      <c r="BK2" s="104"/>
      <c r="BL2" s="104"/>
      <c r="BM2" s="104"/>
      <c r="BN2" s="104"/>
      <c r="BO2" s="104"/>
      <c r="BP2" s="104"/>
      <c r="BQ2" s="104"/>
      <c r="BR2" s="104"/>
      <c r="BS2" s="104"/>
      <c r="BT2" s="104"/>
      <c r="BU2" s="104"/>
      <c r="BV2" s="104"/>
      <c r="BW2" s="104"/>
      <c r="BX2" s="104"/>
      <c r="BY2" s="104"/>
      <c r="BZ2" s="104"/>
      <c r="CA2" s="104"/>
      <c r="CB2" s="104"/>
      <c r="CC2" s="104"/>
      <c r="CD2" s="104"/>
      <c r="CE2" s="104"/>
      <c r="CF2" s="104"/>
      <c r="CG2" s="104"/>
      <c r="CH2" s="104"/>
      <c r="CI2" s="104"/>
      <c r="CJ2" s="104"/>
      <c r="CK2" s="104"/>
    </row>
    <row r="3" spans="15:89" x14ac:dyDescent="0.35">
      <c r="R3" s="104"/>
      <c r="S3" s="104"/>
      <c r="T3" s="104"/>
      <c r="U3" s="104"/>
      <c r="V3" s="104"/>
      <c r="W3" s="104"/>
      <c r="X3" s="104"/>
      <c r="Y3" s="104"/>
      <c r="Z3" s="104"/>
      <c r="AA3" s="104"/>
      <c r="AB3" s="104"/>
      <c r="AC3" s="104"/>
      <c r="AD3" s="104"/>
      <c r="AE3" s="104"/>
      <c r="AF3" s="104"/>
      <c r="AG3" s="104"/>
      <c r="AH3" s="104"/>
      <c r="AI3" s="104"/>
      <c r="AJ3" s="104"/>
      <c r="AK3" s="104"/>
      <c r="AL3" s="104"/>
      <c r="AM3" s="104"/>
      <c r="AN3" s="104"/>
      <c r="AO3" s="104"/>
      <c r="AP3" s="104"/>
      <c r="AQ3" s="104"/>
      <c r="AR3" s="104"/>
      <c r="AS3" s="104"/>
      <c r="AT3" s="104"/>
      <c r="AU3" s="104"/>
      <c r="AV3" s="104"/>
      <c r="AW3" s="104"/>
      <c r="AX3" s="104"/>
      <c r="AY3" s="104"/>
      <c r="AZ3" s="104"/>
      <c r="BA3" s="104"/>
      <c r="BB3" s="104"/>
      <c r="BC3" s="104"/>
      <c r="BD3" s="104"/>
      <c r="BE3" s="104"/>
      <c r="BF3" s="104"/>
      <c r="BG3" s="104"/>
      <c r="BH3" s="104"/>
      <c r="BI3" s="104"/>
      <c r="BJ3" s="104"/>
      <c r="BK3" s="104"/>
      <c r="BL3" s="104"/>
      <c r="BM3" s="104"/>
      <c r="BN3" s="104"/>
      <c r="BO3" s="104"/>
      <c r="BP3" s="104"/>
      <c r="BQ3" s="104"/>
      <c r="BR3" s="104"/>
      <c r="BS3" s="104"/>
      <c r="BT3" s="104"/>
      <c r="BU3" s="104"/>
      <c r="BV3" s="104"/>
      <c r="BW3" s="104"/>
      <c r="BX3" s="104"/>
      <c r="BY3" s="104"/>
      <c r="BZ3" s="104"/>
      <c r="CA3" s="104"/>
      <c r="CB3" s="104"/>
      <c r="CC3" s="104"/>
      <c r="CD3" s="104"/>
      <c r="CE3" s="104"/>
      <c r="CF3" s="104"/>
      <c r="CG3" s="104"/>
      <c r="CH3" s="104"/>
      <c r="CI3" s="104"/>
      <c r="CJ3" s="104"/>
      <c r="CK3" s="104"/>
    </row>
    <row r="4" spans="15:89" x14ac:dyDescent="0.35">
      <c r="R4" s="104"/>
      <c r="S4" s="104"/>
      <c r="T4" s="104"/>
      <c r="U4" s="104"/>
      <c r="V4" s="104"/>
      <c r="W4" s="104"/>
      <c r="X4" s="104"/>
      <c r="Y4" s="104"/>
      <c r="Z4" s="104"/>
      <c r="AA4" s="104"/>
      <c r="AB4" s="104"/>
      <c r="AC4" s="104"/>
      <c r="AD4" s="104"/>
      <c r="AE4" s="104"/>
      <c r="AF4" s="104"/>
      <c r="AG4" s="104"/>
      <c r="AH4" s="104"/>
      <c r="AI4" s="104"/>
      <c r="AJ4" s="104"/>
      <c r="AK4" s="104"/>
      <c r="AL4" s="104"/>
      <c r="AM4" s="104"/>
      <c r="AN4" s="104"/>
      <c r="AO4" s="104"/>
      <c r="AP4" s="104"/>
      <c r="AQ4" s="104"/>
      <c r="AR4" s="104"/>
      <c r="AS4" s="104"/>
      <c r="AT4" s="104"/>
      <c r="AU4" s="104"/>
      <c r="AV4" s="104"/>
      <c r="AW4" s="104"/>
      <c r="AX4" s="104"/>
      <c r="AY4" s="104"/>
      <c r="AZ4" s="104"/>
      <c r="BA4" s="104"/>
      <c r="BB4" s="104"/>
      <c r="BC4" s="104"/>
      <c r="BD4" s="104"/>
      <c r="BE4" s="104"/>
      <c r="BF4" s="104"/>
      <c r="BG4" s="104"/>
      <c r="BH4" s="104"/>
      <c r="BI4" s="104"/>
      <c r="BJ4" s="104"/>
      <c r="BK4" s="104"/>
      <c r="BL4" s="104"/>
      <c r="BM4" s="104"/>
      <c r="BN4" s="104"/>
      <c r="BO4" s="104"/>
      <c r="BP4" s="104"/>
      <c r="BQ4" s="104"/>
      <c r="BR4" s="104"/>
      <c r="BS4" s="104"/>
      <c r="BT4" s="104"/>
      <c r="BU4" s="104"/>
      <c r="BV4" s="104"/>
      <c r="BW4" s="104"/>
      <c r="BX4" s="104"/>
      <c r="BY4" s="104"/>
      <c r="BZ4" s="104"/>
      <c r="CA4" s="104"/>
      <c r="CB4" s="104"/>
      <c r="CC4" s="104"/>
      <c r="CD4" s="104"/>
      <c r="CE4" s="104"/>
      <c r="CF4" s="104"/>
      <c r="CG4" s="104"/>
      <c r="CH4" s="104"/>
      <c r="CI4" s="104"/>
      <c r="CJ4" s="104"/>
      <c r="CK4" s="104"/>
    </row>
    <row r="5" spans="15:89" x14ac:dyDescent="0.35">
      <c r="O5" t="s">
        <v>76</v>
      </c>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04"/>
      <c r="AT5" s="104"/>
      <c r="AU5" s="104"/>
      <c r="AV5" s="104"/>
      <c r="AW5" s="104"/>
      <c r="AX5" s="104"/>
      <c r="AY5" s="104"/>
      <c r="AZ5" s="104"/>
      <c r="BA5" s="104"/>
      <c r="BB5" s="104"/>
      <c r="BC5" s="104"/>
      <c r="BD5" s="104"/>
      <c r="BE5" s="104"/>
      <c r="BF5" s="104"/>
      <c r="BG5" s="104"/>
      <c r="BH5" s="104"/>
      <c r="BI5" s="104"/>
      <c r="BJ5" s="104"/>
      <c r="BK5" s="104"/>
      <c r="BL5" s="104"/>
      <c r="BM5" s="104"/>
      <c r="BN5" s="104"/>
      <c r="BO5" s="104"/>
      <c r="BP5" s="104"/>
      <c r="BQ5" s="104"/>
      <c r="BR5" s="104"/>
      <c r="BS5" s="104"/>
      <c r="BT5" s="104"/>
      <c r="BU5" s="104"/>
      <c r="BV5" s="104"/>
      <c r="BW5" s="104"/>
      <c r="BX5" s="104"/>
      <c r="BY5" s="104"/>
      <c r="BZ5" s="104"/>
      <c r="CA5" s="104"/>
      <c r="CB5" s="104"/>
      <c r="CC5" s="104"/>
      <c r="CD5" s="104"/>
      <c r="CE5" s="104"/>
      <c r="CF5" s="104"/>
      <c r="CG5" s="104"/>
      <c r="CH5" s="104"/>
      <c r="CI5" s="104"/>
      <c r="CJ5" s="104"/>
      <c r="CK5" s="104"/>
    </row>
    <row r="6" spans="15:89" x14ac:dyDescent="0.35">
      <c r="R6" s="104"/>
      <c r="S6" s="104"/>
      <c r="T6" s="104"/>
      <c r="U6" s="104"/>
      <c r="V6" s="104"/>
      <c r="W6" s="104"/>
      <c r="X6" s="104"/>
      <c r="Y6" s="104"/>
      <c r="Z6" s="104"/>
      <c r="AA6" s="104"/>
      <c r="AB6" s="104"/>
      <c r="AC6" s="104"/>
      <c r="AD6" s="104"/>
      <c r="AE6" s="104"/>
      <c r="AF6" s="104"/>
      <c r="AG6" s="104"/>
      <c r="AH6" s="104"/>
      <c r="AI6" s="104"/>
      <c r="AJ6" s="104"/>
      <c r="AK6" s="104"/>
      <c r="AL6" s="104"/>
      <c r="AM6" s="104"/>
      <c r="AN6" s="104"/>
      <c r="AO6" s="104"/>
      <c r="AP6" s="104"/>
      <c r="AQ6" s="104"/>
      <c r="AR6" s="104"/>
      <c r="AS6" s="104"/>
      <c r="AT6" s="104"/>
      <c r="AU6" s="104"/>
      <c r="AV6" s="104"/>
      <c r="AW6" s="104"/>
      <c r="AX6" s="104"/>
      <c r="AY6" s="104"/>
      <c r="AZ6" s="104"/>
      <c r="BA6" s="104"/>
      <c r="BB6" s="104"/>
      <c r="BC6" s="104"/>
      <c r="BD6" s="104"/>
      <c r="BE6" s="104"/>
      <c r="BF6" s="104"/>
      <c r="BG6" s="104"/>
      <c r="BH6" s="104"/>
      <c r="BI6" s="104"/>
      <c r="BJ6" s="104"/>
      <c r="BK6" s="104"/>
      <c r="BL6" s="104"/>
      <c r="BM6" s="104"/>
      <c r="BN6" s="104"/>
      <c r="BO6" s="104"/>
      <c r="BP6" s="104"/>
      <c r="BQ6" s="104"/>
      <c r="BR6" s="104"/>
      <c r="BS6" s="104"/>
      <c r="BT6" s="104"/>
      <c r="BU6" s="104"/>
      <c r="BV6" s="104"/>
      <c r="BW6" s="104"/>
      <c r="BX6" s="104"/>
      <c r="BY6" s="104"/>
      <c r="BZ6" s="104"/>
      <c r="CA6" s="104"/>
      <c r="CB6" s="104"/>
      <c r="CC6" s="104"/>
      <c r="CD6" s="104"/>
      <c r="CE6" s="104"/>
      <c r="CF6" s="104"/>
      <c r="CG6" s="104"/>
      <c r="CH6" s="104"/>
      <c r="CI6" s="104"/>
      <c r="CJ6" s="104"/>
      <c r="CK6" s="104"/>
    </row>
    <row r="7" spans="15:89" x14ac:dyDescent="0.35">
      <c r="O7" t="s">
        <v>76</v>
      </c>
      <c r="R7" s="104"/>
      <c r="S7" s="104" t="s">
        <v>76</v>
      </c>
      <c r="T7" s="104"/>
      <c r="U7" s="104"/>
      <c r="V7" s="104"/>
      <c r="W7" s="104"/>
      <c r="X7" s="104"/>
      <c r="Y7" s="104"/>
      <c r="Z7" s="104"/>
      <c r="AA7" s="104"/>
      <c r="AB7" s="104"/>
      <c r="AC7" s="104"/>
      <c r="AD7" s="104"/>
      <c r="AE7" s="104"/>
      <c r="AF7" s="104"/>
      <c r="AG7" s="104"/>
      <c r="AH7" s="104"/>
      <c r="AI7" s="104"/>
      <c r="AJ7" s="104"/>
      <c r="AK7" s="104"/>
      <c r="AL7" s="104"/>
      <c r="AM7" s="104"/>
      <c r="AN7" s="104"/>
      <c r="AO7" s="104"/>
      <c r="AP7" s="104"/>
      <c r="AQ7" s="104"/>
      <c r="AR7" s="104"/>
      <c r="AS7" s="104"/>
      <c r="AT7" s="104"/>
      <c r="AU7" s="104"/>
      <c r="AV7" s="104"/>
      <c r="AW7" s="104"/>
      <c r="AX7" s="104"/>
      <c r="AY7" s="104"/>
      <c r="AZ7" s="104"/>
      <c r="BA7" s="104"/>
      <c r="BB7" s="104"/>
      <c r="BC7" s="104"/>
      <c r="BD7" s="104"/>
      <c r="BE7" s="104"/>
      <c r="BF7" s="104"/>
      <c r="BG7" s="104"/>
      <c r="BH7" s="104"/>
      <c r="BI7" s="104"/>
      <c r="BJ7" s="104"/>
      <c r="BK7" s="104"/>
      <c r="BL7" s="104"/>
      <c r="BM7" s="104"/>
      <c r="BN7" s="104"/>
      <c r="BO7" s="104"/>
      <c r="BP7" s="104"/>
      <c r="BQ7" s="104"/>
      <c r="BR7" s="104"/>
      <c r="BS7" s="104"/>
      <c r="BT7" s="104"/>
      <c r="BU7" s="104"/>
      <c r="BV7" s="104"/>
      <c r="BW7" s="104"/>
      <c r="BX7" s="104"/>
      <c r="BY7" s="104"/>
      <c r="BZ7" s="104"/>
      <c r="CA7" s="104"/>
      <c r="CB7" s="104"/>
      <c r="CC7" s="104"/>
      <c r="CD7" s="104"/>
      <c r="CE7" s="104"/>
      <c r="CF7" s="104"/>
      <c r="CG7" s="104"/>
      <c r="CH7" s="104"/>
      <c r="CI7" s="104"/>
      <c r="CJ7" s="104"/>
      <c r="CK7" s="104"/>
    </row>
    <row r="8" spans="15:89" x14ac:dyDescent="0.35">
      <c r="R8" s="104"/>
      <c r="S8" s="104"/>
      <c r="T8" s="104"/>
      <c r="U8" s="104"/>
      <c r="V8" s="104"/>
      <c r="W8" s="104"/>
      <c r="X8" s="104"/>
      <c r="Y8" s="104"/>
      <c r="Z8" s="104"/>
      <c r="AA8" s="104"/>
      <c r="AB8" s="104"/>
      <c r="AC8" s="104"/>
      <c r="AD8" s="104"/>
      <c r="AE8" s="104"/>
      <c r="AF8" s="104"/>
      <c r="AG8" s="104"/>
      <c r="AH8" s="104"/>
      <c r="AI8" s="104"/>
      <c r="AJ8" s="104"/>
      <c r="AK8" s="104"/>
      <c r="AL8" s="104"/>
      <c r="AM8" s="104"/>
      <c r="AN8" s="104"/>
      <c r="AO8" s="104"/>
      <c r="AP8" s="104"/>
      <c r="AQ8" s="104"/>
      <c r="AR8" s="104"/>
      <c r="AS8" s="104"/>
      <c r="AT8" s="104"/>
      <c r="AU8" s="104"/>
      <c r="AV8" s="104"/>
      <c r="AW8" s="104"/>
      <c r="AX8" s="104"/>
      <c r="AY8" s="104"/>
      <c r="AZ8" s="104"/>
      <c r="BA8" s="104"/>
      <c r="BB8" s="104"/>
      <c r="BC8" s="104"/>
      <c r="BD8" s="104"/>
      <c r="BE8" s="104"/>
      <c r="BF8" s="104"/>
      <c r="BG8" s="104"/>
      <c r="BH8" s="104"/>
      <c r="BI8" s="104"/>
      <c r="BJ8" s="104"/>
      <c r="BK8" s="104"/>
      <c r="BL8" s="104"/>
      <c r="BM8" s="104"/>
      <c r="BN8" s="104"/>
      <c r="BO8" s="104"/>
      <c r="BP8" s="104"/>
      <c r="BQ8" s="104"/>
      <c r="BR8" s="104"/>
      <c r="BS8" s="104"/>
      <c r="BT8" s="104"/>
      <c r="BU8" s="104"/>
      <c r="BV8" s="104"/>
      <c r="BW8" s="104"/>
      <c r="BX8" s="104"/>
      <c r="BY8" s="104"/>
      <c r="BZ8" s="104"/>
      <c r="CA8" s="104"/>
      <c r="CB8" s="104"/>
      <c r="CC8" s="104"/>
      <c r="CD8" s="104"/>
      <c r="CE8" s="104"/>
      <c r="CF8" s="104"/>
      <c r="CG8" s="104"/>
      <c r="CH8" s="104"/>
      <c r="CI8" s="104"/>
      <c r="CJ8" s="104"/>
      <c r="CK8" s="104"/>
    </row>
    <row r="9" spans="15:89" x14ac:dyDescent="0.35">
      <c r="R9" s="104"/>
      <c r="S9" s="104"/>
      <c r="T9" s="104"/>
      <c r="U9" s="104"/>
      <c r="V9" s="104"/>
      <c r="W9" s="104"/>
      <c r="X9" s="104"/>
      <c r="Y9" s="104"/>
      <c r="Z9" s="104"/>
      <c r="AA9" s="104"/>
      <c r="AB9" s="104"/>
      <c r="AC9" s="104"/>
      <c r="AD9" s="104"/>
      <c r="AE9" s="104"/>
      <c r="AF9" s="104"/>
      <c r="AG9" s="104"/>
      <c r="AH9" s="104"/>
      <c r="AI9" s="104"/>
      <c r="AJ9" s="104"/>
      <c r="AK9" s="104"/>
      <c r="AL9" s="104"/>
      <c r="AM9" s="104"/>
      <c r="AN9" s="104"/>
      <c r="AO9" s="104"/>
      <c r="AP9" s="104"/>
      <c r="AQ9" s="104"/>
      <c r="AR9" s="104"/>
      <c r="AS9" s="104"/>
      <c r="AT9" s="104"/>
      <c r="AU9" s="104"/>
      <c r="AV9" s="104"/>
      <c r="AW9" s="104"/>
      <c r="AX9" s="104"/>
      <c r="AY9" s="104"/>
      <c r="AZ9" s="104"/>
      <c r="BA9" s="104"/>
      <c r="BB9" s="104"/>
      <c r="BC9" s="104"/>
      <c r="BD9" s="104"/>
      <c r="BE9" s="104"/>
      <c r="BF9" s="104"/>
      <c r="BG9" s="104"/>
      <c r="BH9" s="104"/>
      <c r="BI9" s="104"/>
      <c r="BJ9" s="104"/>
      <c r="BK9" s="104"/>
      <c r="BL9" s="104"/>
      <c r="BM9" s="104"/>
      <c r="BN9" s="104"/>
      <c r="BO9" s="104"/>
      <c r="BP9" s="104"/>
      <c r="BQ9" s="104"/>
      <c r="BR9" s="104"/>
      <c r="BS9" s="104"/>
      <c r="BT9" s="104"/>
      <c r="BU9" s="104"/>
      <c r="BV9" s="104"/>
      <c r="BW9" s="104"/>
      <c r="BX9" s="104"/>
      <c r="BY9" s="104"/>
      <c r="BZ9" s="104"/>
      <c r="CA9" s="104"/>
      <c r="CB9" s="104"/>
      <c r="CC9" s="104"/>
      <c r="CD9" s="104"/>
      <c r="CE9" s="104"/>
      <c r="CF9" s="104"/>
      <c r="CG9" s="104"/>
      <c r="CH9" s="104"/>
      <c r="CI9" s="104"/>
      <c r="CJ9" s="104"/>
      <c r="CK9" s="104"/>
    </row>
    <row r="10" spans="15:89" x14ac:dyDescent="0.35">
      <c r="R10" s="104"/>
      <c r="S10" s="104"/>
      <c r="T10" s="104"/>
      <c r="U10" s="104"/>
      <c r="V10" s="104"/>
      <c r="W10" s="104"/>
      <c r="X10" s="104"/>
      <c r="Y10" s="104"/>
      <c r="Z10" s="104"/>
      <c r="AA10" s="104"/>
      <c r="AB10" s="104"/>
      <c r="AC10" s="104"/>
      <c r="AD10" s="104"/>
      <c r="AE10" s="104"/>
      <c r="AF10" s="104"/>
      <c r="AG10" s="104"/>
      <c r="AH10" s="104"/>
      <c r="AI10" s="104"/>
      <c r="AJ10" s="104"/>
      <c r="AK10" s="104"/>
      <c r="AL10" s="104"/>
      <c r="AM10" s="104"/>
      <c r="AN10" s="104"/>
      <c r="AO10" s="104"/>
      <c r="AP10" s="104"/>
      <c r="AQ10" s="104"/>
      <c r="AR10" s="104"/>
      <c r="AS10" s="104"/>
      <c r="AT10" s="104"/>
      <c r="AU10" s="104"/>
      <c r="AV10" s="104"/>
      <c r="AW10" s="104"/>
      <c r="AX10" s="104"/>
      <c r="AY10" s="104"/>
      <c r="AZ10" s="104"/>
      <c r="BA10" s="104"/>
      <c r="BB10" s="104"/>
      <c r="BC10" s="104"/>
      <c r="BD10" s="104"/>
      <c r="BE10" s="104"/>
      <c r="BF10" s="104"/>
      <c r="BG10" s="104"/>
      <c r="BH10" s="104"/>
      <c r="BI10" s="104"/>
      <c r="BJ10" s="104"/>
      <c r="BK10" s="104"/>
      <c r="BL10" s="104"/>
      <c r="BM10" s="104"/>
      <c r="BN10" s="104"/>
      <c r="BO10" s="104"/>
      <c r="BP10" s="104"/>
      <c r="BQ10" s="104"/>
      <c r="BR10" s="104"/>
      <c r="BS10" s="104"/>
      <c r="BT10" s="104"/>
      <c r="BU10" s="104"/>
      <c r="BV10" s="104"/>
      <c r="BW10" s="104"/>
      <c r="BX10" s="104"/>
      <c r="BY10" s="104"/>
      <c r="BZ10" s="104"/>
      <c r="CA10" s="104"/>
      <c r="CB10" s="104"/>
      <c r="CC10" s="104"/>
      <c r="CD10" s="104"/>
      <c r="CE10" s="104"/>
      <c r="CF10" s="104"/>
      <c r="CG10" s="104"/>
      <c r="CH10" s="104"/>
      <c r="CI10" s="104"/>
      <c r="CJ10" s="104"/>
      <c r="CK10" s="104"/>
    </row>
    <row r="11" spans="15:89" x14ac:dyDescent="0.35">
      <c r="R11" s="104"/>
      <c r="S11" s="104"/>
      <c r="T11" s="104"/>
      <c r="U11" s="104"/>
      <c r="V11" s="104"/>
      <c r="W11" s="104"/>
      <c r="X11" s="104"/>
      <c r="Y11" s="104"/>
      <c r="Z11" s="104"/>
      <c r="AA11" s="104"/>
      <c r="AB11" s="104"/>
      <c r="AC11" s="104"/>
      <c r="AD11" s="104"/>
      <c r="AE11" s="104"/>
      <c r="AF11" s="104"/>
      <c r="AG11" s="104"/>
      <c r="AH11" s="104"/>
      <c r="AI11" s="104"/>
      <c r="AJ11" s="104"/>
      <c r="AK11" s="104"/>
      <c r="AL11" s="104"/>
      <c r="AM11" s="104"/>
      <c r="AN11" s="104"/>
      <c r="AO11" s="104"/>
      <c r="AP11" s="104"/>
      <c r="AQ11" s="104"/>
      <c r="AR11" s="104"/>
      <c r="AS11" s="104"/>
      <c r="AT11" s="104"/>
      <c r="AU11" s="104"/>
      <c r="AV11" s="104"/>
      <c r="AW11" s="104"/>
      <c r="AX11" s="104"/>
      <c r="AY11" s="104"/>
      <c r="AZ11" s="104"/>
      <c r="BA11" s="104"/>
      <c r="BB11" s="104"/>
      <c r="BC11" s="104"/>
      <c r="BD11" s="104"/>
      <c r="BE11" s="104"/>
      <c r="BF11" s="104"/>
      <c r="BG11" s="104"/>
      <c r="BH11" s="104"/>
      <c r="BI11" s="104"/>
      <c r="BJ11" s="104"/>
      <c r="BK11" s="104"/>
      <c r="BL11" s="104"/>
      <c r="BM11" s="104"/>
      <c r="BN11" s="104"/>
      <c r="BO11" s="104"/>
      <c r="BP11" s="104"/>
      <c r="BQ11" s="104"/>
      <c r="BR11" s="104"/>
      <c r="BS11" s="104"/>
      <c r="BT11" s="104"/>
      <c r="BU11" s="104"/>
      <c r="BV11" s="104"/>
      <c r="BW11" s="104"/>
      <c r="BX11" s="104"/>
      <c r="BY11" s="104"/>
      <c r="BZ11" s="104"/>
      <c r="CA11" s="104"/>
      <c r="CB11" s="104"/>
      <c r="CC11" s="104"/>
      <c r="CD11" s="104"/>
      <c r="CE11" s="104"/>
      <c r="CF11" s="104"/>
      <c r="CG11" s="104"/>
      <c r="CH11" s="104"/>
      <c r="CI11" s="104"/>
      <c r="CJ11" s="104"/>
      <c r="CK11" s="104"/>
    </row>
    <row r="12" spans="15:89" x14ac:dyDescent="0.35">
      <c r="R12" s="104"/>
      <c r="S12" s="104"/>
      <c r="T12" s="104"/>
      <c r="U12" s="104"/>
      <c r="V12" s="104"/>
      <c r="W12" s="104"/>
      <c r="X12" s="104"/>
      <c r="Y12" s="104"/>
      <c r="Z12" s="104"/>
      <c r="AA12" s="104"/>
      <c r="AB12" s="104"/>
      <c r="AC12" s="104"/>
      <c r="AD12" s="104"/>
      <c r="AE12" s="104"/>
      <c r="AF12" s="104"/>
      <c r="AG12" s="104"/>
      <c r="AH12" s="104"/>
      <c r="AI12" s="104"/>
      <c r="AJ12" s="104"/>
      <c r="AK12" s="104"/>
      <c r="AL12" s="104"/>
      <c r="AM12" s="104"/>
      <c r="AN12" s="104"/>
      <c r="AO12" s="104"/>
      <c r="AP12" s="104"/>
      <c r="AQ12" s="104"/>
      <c r="AR12" s="104"/>
      <c r="AS12" s="104"/>
      <c r="AT12" s="104"/>
      <c r="AU12" s="104"/>
      <c r="AV12" s="104"/>
      <c r="AW12" s="104"/>
      <c r="AX12" s="104"/>
      <c r="AY12" s="104"/>
      <c r="AZ12" s="104"/>
      <c r="BA12" s="104"/>
      <c r="BB12" s="104"/>
      <c r="BC12" s="104"/>
      <c r="BD12" s="104"/>
      <c r="BE12" s="104"/>
      <c r="BF12" s="104"/>
      <c r="BG12" s="104"/>
      <c r="BH12" s="104"/>
      <c r="BI12" s="104"/>
      <c r="BJ12" s="104"/>
      <c r="BK12" s="104"/>
      <c r="BL12" s="104"/>
      <c r="BM12" s="104"/>
      <c r="BN12" s="104"/>
      <c r="BO12" s="104"/>
      <c r="BP12" s="104"/>
      <c r="BQ12" s="104"/>
      <c r="BR12" s="104"/>
      <c r="BS12" s="104"/>
      <c r="BT12" s="104"/>
      <c r="BU12" s="104"/>
      <c r="BV12" s="104"/>
      <c r="BW12" s="104"/>
      <c r="BX12" s="104"/>
      <c r="BY12" s="104"/>
      <c r="BZ12" s="104"/>
      <c r="CA12" s="104"/>
      <c r="CB12" s="104"/>
      <c r="CC12" s="104"/>
      <c r="CD12" s="104"/>
      <c r="CE12" s="104"/>
      <c r="CF12" s="104"/>
      <c r="CG12" s="104"/>
      <c r="CH12" s="104"/>
      <c r="CI12" s="104"/>
      <c r="CJ12" s="104"/>
      <c r="CK12" s="104"/>
    </row>
    <row r="13" spans="15:89" x14ac:dyDescent="0.35">
      <c r="R13" s="104"/>
      <c r="S13" s="104"/>
      <c r="T13" s="104"/>
      <c r="U13" s="104"/>
      <c r="V13" s="104"/>
      <c r="W13" s="104"/>
      <c r="X13" s="104"/>
      <c r="Y13" s="104"/>
      <c r="Z13" s="104"/>
      <c r="AA13" s="104"/>
      <c r="AB13" s="104"/>
      <c r="AC13" s="104"/>
      <c r="AD13" s="104"/>
      <c r="AE13" s="104"/>
      <c r="AF13" s="104"/>
      <c r="AG13" s="104"/>
      <c r="AH13" s="104"/>
      <c r="AI13" s="104"/>
      <c r="AJ13" s="104"/>
      <c r="AK13" s="104"/>
      <c r="AL13" s="104"/>
      <c r="AM13" s="104"/>
      <c r="AN13" s="104"/>
      <c r="AO13" s="104"/>
      <c r="AP13" s="104"/>
      <c r="AQ13" s="104"/>
      <c r="AR13" s="104"/>
      <c r="AS13" s="104"/>
      <c r="AT13" s="104"/>
      <c r="AU13" s="104"/>
      <c r="AV13" s="104"/>
      <c r="AW13" s="104"/>
      <c r="AX13" s="104"/>
      <c r="AY13" s="104"/>
      <c r="AZ13" s="104"/>
      <c r="BA13" s="104"/>
      <c r="BB13" s="104"/>
      <c r="BC13" s="104"/>
      <c r="BD13" s="104"/>
      <c r="BE13" s="104"/>
      <c r="BF13" s="104"/>
      <c r="BG13" s="104"/>
      <c r="BH13" s="104"/>
      <c r="BI13" s="104"/>
      <c r="BJ13" s="104"/>
      <c r="BK13" s="104"/>
      <c r="BL13" s="104"/>
      <c r="BM13" s="104"/>
      <c r="BN13" s="104"/>
      <c r="BO13" s="104"/>
      <c r="BP13" s="104"/>
      <c r="BQ13" s="104"/>
      <c r="BR13" s="104"/>
      <c r="BS13" s="104"/>
      <c r="BT13" s="104"/>
      <c r="BU13" s="104"/>
      <c r="BV13" s="104"/>
      <c r="BW13" s="104"/>
      <c r="BX13" s="104"/>
      <c r="BY13" s="104"/>
      <c r="BZ13" s="104"/>
      <c r="CA13" s="104"/>
      <c r="CB13" s="104"/>
      <c r="CC13" s="104"/>
      <c r="CD13" s="104"/>
      <c r="CE13" s="104"/>
      <c r="CF13" s="104"/>
      <c r="CG13" s="104"/>
      <c r="CH13" s="104"/>
      <c r="CI13" s="104"/>
      <c r="CJ13" s="104"/>
      <c r="CK13" s="104"/>
    </row>
    <row r="14" spans="15:89" x14ac:dyDescent="0.35">
      <c r="R14" s="104"/>
      <c r="S14" s="104"/>
      <c r="T14" s="104"/>
      <c r="U14" s="104"/>
      <c r="V14" s="104"/>
      <c r="W14" s="104"/>
      <c r="X14" s="104"/>
      <c r="Y14" s="104"/>
      <c r="Z14" s="104"/>
      <c r="AA14" s="104"/>
      <c r="AB14" s="104"/>
      <c r="AC14" s="104"/>
      <c r="AD14" s="104"/>
      <c r="AE14" s="104"/>
      <c r="AF14" s="104"/>
      <c r="AG14" s="104"/>
      <c r="AH14" s="104"/>
      <c r="AI14" s="104"/>
      <c r="AJ14" s="104"/>
      <c r="AK14" s="104"/>
      <c r="AL14" s="104"/>
      <c r="AM14" s="104"/>
      <c r="AN14" s="104"/>
      <c r="AO14" s="104"/>
      <c r="AP14" s="104"/>
      <c r="AQ14" s="104"/>
      <c r="AR14" s="104"/>
      <c r="AS14" s="104"/>
      <c r="AT14" s="104"/>
      <c r="AU14" s="104"/>
      <c r="AV14" s="104"/>
      <c r="AW14" s="104"/>
      <c r="AX14" s="104"/>
      <c r="AY14" s="104"/>
      <c r="AZ14" s="104"/>
      <c r="BA14" s="104"/>
      <c r="BB14" s="104"/>
      <c r="BC14" s="104"/>
      <c r="BD14" s="104"/>
      <c r="BE14" s="104"/>
      <c r="BF14" s="104"/>
      <c r="BG14" s="104"/>
      <c r="BH14" s="104"/>
      <c r="BI14" s="104"/>
      <c r="BJ14" s="104"/>
      <c r="BK14" s="104"/>
      <c r="BL14" s="104"/>
      <c r="BM14" s="104"/>
      <c r="BN14" s="104"/>
      <c r="BO14" s="104"/>
      <c r="BP14" s="104"/>
      <c r="BQ14" s="104"/>
      <c r="BR14" s="104"/>
      <c r="BS14" s="104"/>
      <c r="BT14" s="104"/>
      <c r="BU14" s="104"/>
      <c r="BV14" s="104"/>
      <c r="BW14" s="104"/>
      <c r="BX14" s="104"/>
      <c r="BY14" s="104"/>
      <c r="BZ14" s="104"/>
      <c r="CA14" s="104"/>
      <c r="CB14" s="104"/>
      <c r="CC14" s="104"/>
      <c r="CD14" s="104"/>
      <c r="CE14" s="104"/>
      <c r="CF14" s="104"/>
      <c r="CG14" s="104"/>
      <c r="CH14" s="104"/>
      <c r="CI14" s="104"/>
      <c r="CJ14" s="104"/>
      <c r="CK14" s="104"/>
    </row>
    <row r="15" spans="15:89" x14ac:dyDescent="0.35">
      <c r="R15" s="104"/>
      <c r="S15" s="104"/>
      <c r="T15" s="104"/>
      <c r="U15" s="104"/>
      <c r="V15" s="104"/>
      <c r="W15" s="104"/>
      <c r="X15" s="104"/>
      <c r="Y15" s="104"/>
      <c r="Z15" s="104"/>
      <c r="AA15" s="104"/>
      <c r="AB15" s="104"/>
      <c r="AC15" s="104"/>
      <c r="AD15" s="104"/>
      <c r="AE15" s="104"/>
      <c r="AF15" s="104"/>
      <c r="AG15" s="104"/>
      <c r="AH15" s="104"/>
      <c r="AI15" s="104"/>
      <c r="AJ15" s="104"/>
      <c r="AK15" s="104"/>
      <c r="AL15" s="104"/>
      <c r="AM15" s="104"/>
      <c r="AN15" s="104"/>
      <c r="AO15" s="104"/>
      <c r="AP15" s="104"/>
      <c r="AQ15" s="104"/>
      <c r="AR15" s="104"/>
      <c r="AS15" s="104"/>
      <c r="AT15" s="104"/>
      <c r="AU15" s="104"/>
      <c r="AV15" s="104"/>
      <c r="AW15" s="104"/>
      <c r="AX15" s="104"/>
      <c r="AY15" s="104"/>
      <c r="AZ15" s="104"/>
      <c r="BA15" s="104"/>
      <c r="BB15" s="104"/>
      <c r="BC15" s="104"/>
      <c r="BD15" s="104"/>
      <c r="BE15" s="104"/>
      <c r="BF15" s="104"/>
      <c r="BG15" s="104"/>
      <c r="BH15" s="104"/>
      <c r="BI15" s="104"/>
      <c r="BJ15" s="104"/>
      <c r="BK15" s="104"/>
      <c r="BL15" s="104"/>
      <c r="BM15" s="104"/>
      <c r="BN15" s="104"/>
      <c r="BO15" s="104"/>
      <c r="BP15" s="104"/>
      <c r="BQ15" s="104"/>
      <c r="BR15" s="104"/>
      <c r="BS15" s="104"/>
      <c r="BT15" s="104"/>
      <c r="BU15" s="104"/>
      <c r="BV15" s="104"/>
      <c r="BW15" s="104"/>
      <c r="BX15" s="104"/>
      <c r="BY15" s="104"/>
      <c r="BZ15" s="104"/>
      <c r="CA15" s="104"/>
      <c r="CB15" s="104"/>
      <c r="CC15" s="104"/>
      <c r="CD15" s="104"/>
      <c r="CE15" s="104"/>
      <c r="CF15" s="104"/>
      <c r="CG15" s="104"/>
      <c r="CH15" s="104"/>
      <c r="CI15" s="104"/>
      <c r="CJ15" s="104"/>
      <c r="CK15" s="104"/>
    </row>
    <row r="16" spans="15:89" x14ac:dyDescent="0.35">
      <c r="R16" s="104"/>
      <c r="S16" s="104"/>
      <c r="T16" s="104"/>
      <c r="U16" s="104"/>
      <c r="V16" s="104"/>
      <c r="W16" s="104"/>
      <c r="X16" s="104"/>
      <c r="Y16" s="104"/>
      <c r="Z16" s="104"/>
      <c r="AA16" s="104"/>
      <c r="AB16" s="104"/>
      <c r="AC16" s="104"/>
      <c r="AD16" s="104"/>
      <c r="AE16" s="104"/>
      <c r="AF16" s="104"/>
      <c r="AG16" s="104"/>
      <c r="AH16" s="104"/>
      <c r="AI16" s="104"/>
      <c r="AJ16" s="104"/>
      <c r="AK16" s="104"/>
      <c r="AL16" s="104"/>
      <c r="AM16" s="104"/>
      <c r="AN16" s="104"/>
      <c r="AO16" s="104"/>
      <c r="AP16" s="104"/>
      <c r="AQ16" s="104"/>
      <c r="AR16" s="104"/>
      <c r="AS16" s="104"/>
      <c r="AT16" s="104"/>
      <c r="AU16" s="104"/>
      <c r="AV16" s="104"/>
      <c r="AW16" s="104"/>
      <c r="AX16" s="104"/>
      <c r="AY16" s="104"/>
      <c r="AZ16" s="104"/>
      <c r="BA16" s="104"/>
      <c r="BB16" s="104"/>
      <c r="BC16" s="104"/>
      <c r="BD16" s="104"/>
      <c r="BE16" s="104"/>
      <c r="BF16" s="104"/>
      <c r="BG16" s="104"/>
      <c r="BH16" s="104"/>
      <c r="BI16" s="104"/>
      <c r="BJ16" s="104"/>
      <c r="BK16" s="104"/>
      <c r="BL16" s="104"/>
      <c r="BM16" s="104"/>
      <c r="BN16" s="104"/>
      <c r="BO16" s="104"/>
      <c r="BP16" s="104"/>
      <c r="BQ16" s="104"/>
      <c r="BR16" s="104"/>
      <c r="BS16" s="104"/>
      <c r="BT16" s="104"/>
      <c r="BU16" s="104"/>
      <c r="BV16" s="104"/>
      <c r="BW16" s="104"/>
      <c r="BX16" s="104"/>
      <c r="BY16" s="104"/>
      <c r="BZ16" s="104"/>
      <c r="CA16" s="104"/>
      <c r="CB16" s="104"/>
      <c r="CC16" s="104"/>
      <c r="CD16" s="104"/>
      <c r="CE16" s="104"/>
      <c r="CF16" s="104"/>
      <c r="CG16" s="104"/>
      <c r="CH16" s="104"/>
      <c r="CI16" s="104"/>
      <c r="CJ16" s="104"/>
      <c r="CK16" s="104"/>
    </row>
    <row r="17" spans="15:89" x14ac:dyDescent="0.35">
      <c r="R17" s="104"/>
      <c r="S17" s="104"/>
      <c r="T17" s="104"/>
      <c r="U17" s="104"/>
      <c r="V17" s="104"/>
      <c r="W17" s="104"/>
      <c r="X17" s="104"/>
      <c r="Y17" s="104"/>
      <c r="Z17" s="104"/>
      <c r="AA17" s="104"/>
      <c r="AB17" s="104"/>
      <c r="AC17" s="104"/>
      <c r="AD17" s="104"/>
      <c r="AE17" s="104"/>
      <c r="AF17" s="104"/>
      <c r="AG17" s="104"/>
      <c r="AH17" s="104"/>
      <c r="AI17" s="104"/>
      <c r="AJ17" s="104"/>
      <c r="AK17" s="104"/>
      <c r="AL17" s="104"/>
      <c r="AM17" s="104"/>
      <c r="AN17" s="104"/>
      <c r="AO17" s="104"/>
      <c r="AP17" s="104"/>
      <c r="AQ17" s="104"/>
      <c r="AR17" s="104"/>
      <c r="AS17" s="104"/>
      <c r="AT17" s="104"/>
      <c r="AU17" s="104"/>
      <c r="AV17" s="104"/>
      <c r="AW17" s="104"/>
      <c r="AX17" s="104"/>
      <c r="AY17" s="104"/>
      <c r="AZ17" s="104"/>
      <c r="BA17" s="104"/>
      <c r="BB17" s="104"/>
      <c r="BC17" s="104"/>
      <c r="BD17" s="104"/>
      <c r="BE17" s="104"/>
      <c r="BF17" s="104"/>
      <c r="BG17" s="104"/>
      <c r="BH17" s="104"/>
      <c r="BI17" s="104"/>
      <c r="BJ17" s="104"/>
      <c r="BK17" s="104"/>
      <c r="BL17" s="104"/>
      <c r="BM17" s="104"/>
      <c r="BN17" s="104"/>
      <c r="BO17" s="104"/>
      <c r="BP17" s="104"/>
      <c r="BQ17" s="104"/>
      <c r="BR17" s="104"/>
      <c r="BS17" s="104"/>
      <c r="BT17" s="104"/>
      <c r="BU17" s="104"/>
      <c r="BV17" s="104"/>
      <c r="BW17" s="104"/>
      <c r="BX17" s="104"/>
      <c r="BY17" s="104"/>
      <c r="BZ17" s="104"/>
      <c r="CA17" s="104"/>
      <c r="CB17" s="104"/>
      <c r="CC17" s="104"/>
      <c r="CD17" s="104"/>
      <c r="CE17" s="104"/>
      <c r="CF17" s="104"/>
      <c r="CG17" s="104"/>
      <c r="CH17" s="104"/>
      <c r="CI17" s="104"/>
      <c r="CJ17" s="104"/>
      <c r="CK17" s="104"/>
    </row>
    <row r="18" spans="15:89" x14ac:dyDescent="0.35">
      <c r="R18" s="104"/>
      <c r="S18" s="104"/>
      <c r="T18" s="104"/>
      <c r="U18" s="104"/>
      <c r="V18" s="104"/>
      <c r="W18" s="104"/>
      <c r="X18" s="104"/>
      <c r="Y18" s="104"/>
      <c r="Z18" s="104"/>
      <c r="AA18" s="104"/>
      <c r="AB18" s="104"/>
      <c r="AC18" s="104"/>
      <c r="AD18" s="104"/>
      <c r="AE18" s="104"/>
      <c r="AF18" s="104"/>
      <c r="AG18" s="104"/>
      <c r="AH18" s="104"/>
      <c r="AI18" s="104"/>
      <c r="AJ18" s="104"/>
      <c r="AK18" s="104"/>
      <c r="AL18" s="104"/>
      <c r="AM18" s="104"/>
      <c r="AN18" s="104"/>
      <c r="AO18" s="104"/>
      <c r="AP18" s="104"/>
      <c r="AQ18" s="104"/>
      <c r="AR18" s="104"/>
      <c r="AS18" s="104"/>
      <c r="AT18" s="104"/>
      <c r="AU18" s="104"/>
      <c r="AV18" s="104"/>
      <c r="AW18" s="104"/>
      <c r="AX18" s="104"/>
      <c r="AY18" s="104"/>
      <c r="AZ18" s="104"/>
      <c r="BA18" s="104"/>
      <c r="BB18" s="104"/>
      <c r="BC18" s="104"/>
      <c r="BD18" s="104"/>
      <c r="BE18" s="104"/>
      <c r="BF18" s="104"/>
      <c r="BG18" s="104"/>
      <c r="BH18" s="104"/>
      <c r="BI18" s="104"/>
      <c r="BJ18" s="104"/>
      <c r="BK18" s="104"/>
      <c r="BL18" s="104"/>
      <c r="BM18" s="104"/>
      <c r="BN18" s="104"/>
      <c r="BO18" s="104"/>
      <c r="BP18" s="104"/>
      <c r="BQ18" s="104"/>
      <c r="BR18" s="104"/>
      <c r="BS18" s="104"/>
      <c r="BT18" s="104"/>
      <c r="BU18" s="104"/>
      <c r="BV18" s="104"/>
      <c r="BW18" s="104"/>
      <c r="BX18" s="104"/>
      <c r="BY18" s="104"/>
      <c r="BZ18" s="104"/>
      <c r="CA18" s="104"/>
      <c r="CB18" s="104"/>
      <c r="CC18" s="104"/>
      <c r="CD18" s="104"/>
      <c r="CE18" s="104"/>
      <c r="CF18" s="104"/>
      <c r="CG18" s="104"/>
      <c r="CH18" s="104"/>
      <c r="CI18" s="104"/>
      <c r="CJ18" s="104"/>
      <c r="CK18" s="104"/>
    </row>
    <row r="19" spans="15:89" x14ac:dyDescent="0.35">
      <c r="O19" t="s">
        <v>76</v>
      </c>
      <c r="R19" s="104"/>
      <c r="S19" s="104"/>
      <c r="T19" s="104"/>
      <c r="U19" s="104"/>
      <c r="V19" s="104"/>
      <c r="W19" s="104"/>
      <c r="X19" s="104"/>
      <c r="Y19" s="104"/>
      <c r="Z19" s="104"/>
      <c r="AA19" s="104"/>
      <c r="AB19" s="104"/>
      <c r="AC19" s="104"/>
      <c r="AD19" s="104"/>
      <c r="AE19" s="104"/>
      <c r="AF19" s="104"/>
      <c r="AG19" s="104"/>
      <c r="AH19" s="104"/>
      <c r="AI19" s="104"/>
      <c r="AJ19" s="104"/>
      <c r="AK19" s="104"/>
      <c r="AL19" s="104"/>
      <c r="AM19" s="104"/>
      <c r="AN19" s="104"/>
      <c r="AO19" s="104"/>
      <c r="AP19" s="104"/>
      <c r="AQ19" s="104"/>
      <c r="AR19" s="104"/>
      <c r="AS19" s="104"/>
      <c r="AT19" s="104"/>
      <c r="AU19" s="104"/>
      <c r="AV19" s="104"/>
      <c r="AW19" s="104"/>
      <c r="AX19" s="104"/>
      <c r="AY19" s="104"/>
      <c r="AZ19" s="104"/>
      <c r="BA19" s="104"/>
      <c r="BB19" s="104"/>
      <c r="BC19" s="104"/>
      <c r="BD19" s="104"/>
      <c r="BE19" s="104"/>
      <c r="BF19" s="104"/>
      <c r="BG19" s="104"/>
      <c r="BH19" s="104"/>
      <c r="BI19" s="104"/>
      <c r="BJ19" s="104"/>
      <c r="BK19" s="104"/>
      <c r="BL19" s="104"/>
      <c r="BM19" s="104"/>
      <c r="BN19" s="104"/>
      <c r="BO19" s="104"/>
      <c r="BP19" s="104"/>
      <c r="BQ19" s="104"/>
      <c r="BR19" s="104"/>
      <c r="BS19" s="104"/>
      <c r="BT19" s="104"/>
      <c r="BU19" s="104"/>
      <c r="BV19" s="104"/>
      <c r="BW19" s="104"/>
      <c r="BX19" s="104"/>
      <c r="BY19" s="104"/>
      <c r="BZ19" s="104"/>
      <c r="CA19" s="104"/>
      <c r="CB19" s="104"/>
      <c r="CC19" s="104"/>
      <c r="CD19" s="104"/>
      <c r="CE19" s="104"/>
      <c r="CF19" s="104"/>
      <c r="CG19" s="104"/>
      <c r="CH19" s="104"/>
      <c r="CI19" s="104"/>
      <c r="CJ19" s="104"/>
      <c r="CK19" s="104"/>
    </row>
    <row r="20" spans="15:89" x14ac:dyDescent="0.35">
      <c r="R20" s="104"/>
      <c r="S20" s="104"/>
      <c r="T20" s="104"/>
      <c r="U20" s="104"/>
      <c r="V20" s="104"/>
      <c r="W20" s="104"/>
      <c r="X20" s="104"/>
      <c r="Y20" s="104"/>
      <c r="Z20" s="104"/>
      <c r="AA20" s="104"/>
      <c r="AB20" s="104"/>
      <c r="AC20" s="104"/>
      <c r="AD20" s="104"/>
      <c r="AE20" s="104"/>
      <c r="AF20" s="104"/>
      <c r="AG20" s="104"/>
      <c r="AH20" s="104"/>
      <c r="AI20" s="104"/>
      <c r="AJ20" s="104"/>
      <c r="AK20" s="104"/>
      <c r="AL20" s="104"/>
      <c r="AM20" s="104"/>
      <c r="AN20" s="104"/>
      <c r="AO20" s="104"/>
      <c r="AP20" s="104"/>
      <c r="AQ20" s="104"/>
      <c r="AR20" s="104"/>
      <c r="AS20" s="104"/>
      <c r="AT20" s="104"/>
      <c r="AU20" s="104"/>
      <c r="AV20" s="104"/>
      <c r="AW20" s="104"/>
      <c r="AX20" s="104"/>
      <c r="AY20" s="104"/>
      <c r="AZ20" s="104"/>
      <c r="BA20" s="104"/>
      <c r="BB20" s="104"/>
      <c r="BC20" s="104"/>
      <c r="BD20" s="104"/>
      <c r="BE20" s="104"/>
      <c r="BF20" s="104"/>
      <c r="BG20" s="104"/>
      <c r="BH20" s="104"/>
      <c r="BI20" s="104"/>
      <c r="BJ20" s="104"/>
      <c r="BK20" s="104"/>
      <c r="BL20" s="104"/>
      <c r="BM20" s="104"/>
      <c r="BN20" s="104"/>
      <c r="BO20" s="104"/>
      <c r="BP20" s="104"/>
      <c r="BQ20" s="104"/>
      <c r="BR20" s="104"/>
      <c r="BS20" s="104"/>
      <c r="BT20" s="104"/>
      <c r="BU20" s="104"/>
      <c r="BV20" s="104"/>
      <c r="BW20" s="104"/>
      <c r="BX20" s="104"/>
      <c r="BY20" s="104"/>
      <c r="BZ20" s="104"/>
      <c r="CA20" s="104"/>
      <c r="CB20" s="104"/>
      <c r="CC20" s="104"/>
      <c r="CD20" s="104"/>
      <c r="CE20" s="104"/>
      <c r="CF20" s="104"/>
      <c r="CG20" s="104"/>
      <c r="CH20" s="104"/>
      <c r="CI20" s="104"/>
      <c r="CJ20" s="104"/>
      <c r="CK20" s="104"/>
    </row>
    <row r="21" spans="15:89" x14ac:dyDescent="0.35">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104"/>
      <c r="AU21" s="104"/>
      <c r="AV21" s="104"/>
      <c r="AW21" s="104"/>
      <c r="AX21" s="104"/>
      <c r="AY21" s="104"/>
      <c r="AZ21" s="104"/>
      <c r="BA21" s="104"/>
      <c r="BB21" s="104"/>
      <c r="BC21" s="104"/>
      <c r="BD21" s="104"/>
      <c r="BE21" s="104"/>
      <c r="BF21" s="104"/>
      <c r="BG21" s="104"/>
      <c r="BH21" s="104"/>
      <c r="BI21" s="104"/>
      <c r="BJ21" s="104"/>
      <c r="BK21" s="104"/>
      <c r="BL21" s="104"/>
      <c r="BM21" s="104"/>
      <c r="BN21" s="104"/>
      <c r="BO21" s="104"/>
      <c r="BP21" s="104"/>
      <c r="BQ21" s="104"/>
      <c r="BR21" s="104"/>
      <c r="BS21" s="104"/>
      <c r="BT21" s="104"/>
      <c r="BU21" s="104"/>
      <c r="BV21" s="104"/>
      <c r="BW21" s="104"/>
      <c r="BX21" s="104"/>
      <c r="BY21" s="104"/>
      <c r="BZ21" s="104"/>
      <c r="CA21" s="104"/>
      <c r="CB21" s="104"/>
      <c r="CC21" s="104"/>
      <c r="CD21" s="104"/>
      <c r="CE21" s="104"/>
      <c r="CF21" s="104"/>
      <c r="CG21" s="104"/>
      <c r="CH21" s="104"/>
      <c r="CI21" s="104"/>
      <c r="CJ21" s="104"/>
      <c r="CK21" s="104"/>
    </row>
    <row r="22" spans="15:89" x14ac:dyDescent="0.35">
      <c r="R22" s="104"/>
      <c r="S22" s="104"/>
      <c r="T22" s="104"/>
      <c r="U22" s="104"/>
      <c r="V22" s="104"/>
      <c r="W22" s="104"/>
      <c r="X22" s="104"/>
      <c r="Y22" s="104"/>
      <c r="Z22" s="104"/>
      <c r="AA22" s="104"/>
      <c r="AB22" s="104"/>
      <c r="AC22" s="104"/>
      <c r="AD22" s="104"/>
      <c r="AE22" s="104"/>
      <c r="AF22" s="104"/>
      <c r="AG22" s="104"/>
      <c r="AH22" s="104"/>
      <c r="AI22" s="104"/>
      <c r="AJ22" s="104"/>
      <c r="AK22" s="104"/>
      <c r="AL22" s="104"/>
      <c r="AM22" s="104"/>
      <c r="AN22" s="104"/>
      <c r="AO22" s="104"/>
      <c r="AP22" s="104"/>
      <c r="AQ22" s="104"/>
      <c r="AR22" s="104"/>
      <c r="AS22" s="104"/>
      <c r="AT22" s="104"/>
      <c r="AU22" s="104"/>
      <c r="AV22" s="104"/>
      <c r="AW22" s="104"/>
      <c r="AX22" s="104"/>
      <c r="AY22" s="104"/>
      <c r="AZ22" s="104"/>
      <c r="BA22" s="104"/>
      <c r="BB22" s="104"/>
      <c r="BC22" s="104"/>
      <c r="BD22" s="104"/>
      <c r="BE22" s="104"/>
      <c r="BF22" s="104"/>
      <c r="BG22" s="104"/>
      <c r="BH22" s="104"/>
      <c r="BI22" s="104"/>
      <c r="BJ22" s="104"/>
      <c r="BK22" s="104"/>
      <c r="BL22" s="104"/>
      <c r="BM22" s="104"/>
      <c r="BN22" s="104"/>
      <c r="BO22" s="104"/>
      <c r="BP22" s="104"/>
      <c r="BQ22" s="104"/>
      <c r="BR22" s="104"/>
      <c r="BS22" s="104"/>
      <c r="BT22" s="104"/>
      <c r="BU22" s="104"/>
      <c r="BV22" s="104"/>
      <c r="BW22" s="104"/>
      <c r="BX22" s="104"/>
      <c r="BY22" s="104"/>
      <c r="BZ22" s="104"/>
      <c r="CA22" s="104"/>
      <c r="CB22" s="104"/>
      <c r="CC22" s="104"/>
      <c r="CD22" s="104"/>
      <c r="CE22" s="104"/>
      <c r="CF22" s="104"/>
      <c r="CG22" s="104"/>
      <c r="CH22" s="104"/>
      <c r="CI22" s="104"/>
      <c r="CJ22" s="104"/>
      <c r="CK22" s="104"/>
    </row>
    <row r="23" spans="15:89" x14ac:dyDescent="0.35">
      <c r="R23" s="104"/>
      <c r="S23" s="104"/>
      <c r="T23" s="104"/>
      <c r="U23" s="104"/>
      <c r="V23" s="104"/>
      <c r="W23" s="104"/>
      <c r="X23" s="104"/>
      <c r="Y23" s="104"/>
      <c r="Z23" s="104"/>
      <c r="AA23" s="104"/>
      <c r="AB23" s="104"/>
      <c r="AC23" s="104"/>
      <c r="AD23" s="104"/>
      <c r="AE23" s="104"/>
      <c r="AF23" s="104"/>
      <c r="AG23" s="104"/>
      <c r="AH23" s="104"/>
      <c r="AI23" s="104"/>
      <c r="AJ23" s="104"/>
      <c r="AK23" s="104"/>
      <c r="AL23" s="104"/>
      <c r="AM23" s="104"/>
      <c r="AN23" s="104"/>
      <c r="AO23" s="104"/>
      <c r="AP23" s="104"/>
      <c r="AQ23" s="104"/>
      <c r="AR23" s="104"/>
      <c r="AS23" s="104"/>
      <c r="AT23" s="104"/>
      <c r="AU23" s="104"/>
      <c r="AV23" s="104"/>
      <c r="AW23" s="104"/>
      <c r="AX23" s="104"/>
      <c r="AY23" s="104"/>
      <c r="AZ23" s="104"/>
      <c r="BA23" s="104"/>
      <c r="BB23" s="104"/>
      <c r="BC23" s="104"/>
      <c r="BD23" s="104"/>
      <c r="BE23" s="104"/>
      <c r="BF23" s="104"/>
      <c r="BG23" s="104"/>
      <c r="BH23" s="104"/>
      <c r="BI23" s="104"/>
      <c r="BJ23" s="104"/>
      <c r="BK23" s="104"/>
      <c r="BL23" s="104"/>
      <c r="BM23" s="104"/>
      <c r="BN23" s="104"/>
      <c r="BO23" s="104"/>
      <c r="BP23" s="104"/>
      <c r="BQ23" s="104"/>
      <c r="BR23" s="104"/>
      <c r="BS23" s="104"/>
      <c r="BT23" s="104"/>
      <c r="BU23" s="104"/>
      <c r="BV23" s="104"/>
      <c r="BW23" s="104"/>
      <c r="BX23" s="104"/>
      <c r="BY23" s="104"/>
      <c r="BZ23" s="104"/>
      <c r="CA23" s="104"/>
      <c r="CB23" s="104"/>
      <c r="CC23" s="104"/>
      <c r="CD23" s="104"/>
      <c r="CE23" s="104"/>
      <c r="CF23" s="104"/>
      <c r="CG23" s="104"/>
      <c r="CH23" s="104"/>
      <c r="CI23" s="104"/>
      <c r="CJ23" s="104"/>
      <c r="CK23" s="104"/>
    </row>
    <row r="24" spans="15:89" x14ac:dyDescent="0.35">
      <c r="R24" s="104"/>
      <c r="S24" s="104"/>
      <c r="T24" s="104"/>
      <c r="U24" s="104"/>
      <c r="V24" s="104"/>
      <c r="W24" s="104"/>
      <c r="X24" s="104"/>
      <c r="Y24" s="104"/>
      <c r="Z24" s="104"/>
      <c r="AA24" s="104"/>
      <c r="AB24" s="104"/>
      <c r="AC24" s="104"/>
      <c r="AD24" s="104"/>
      <c r="AE24" s="104"/>
      <c r="AF24" s="104"/>
      <c r="AG24" s="104"/>
      <c r="AH24" s="104"/>
      <c r="AI24" s="104"/>
      <c r="AJ24" s="104"/>
      <c r="AK24" s="104"/>
      <c r="AL24" s="104"/>
      <c r="AM24" s="104"/>
      <c r="AN24" s="104"/>
      <c r="AO24" s="104"/>
      <c r="AP24" s="104"/>
      <c r="AQ24" s="104"/>
      <c r="AR24" s="104"/>
      <c r="AS24" s="104"/>
      <c r="AT24" s="104"/>
      <c r="AU24" s="104"/>
      <c r="AV24" s="104"/>
      <c r="AW24" s="104"/>
      <c r="AX24" s="104"/>
      <c r="AY24" s="104"/>
      <c r="AZ24" s="104"/>
      <c r="BA24" s="104"/>
      <c r="BB24" s="104"/>
      <c r="BC24" s="104"/>
      <c r="BD24" s="104"/>
      <c r="BE24" s="104"/>
      <c r="BF24" s="104"/>
      <c r="BG24" s="104"/>
      <c r="BH24" s="104"/>
      <c r="BI24" s="104"/>
      <c r="BJ24" s="104"/>
      <c r="BK24" s="104"/>
      <c r="BL24" s="104"/>
      <c r="BM24" s="104"/>
      <c r="BN24" s="104"/>
      <c r="BO24" s="104"/>
      <c r="BP24" s="104"/>
      <c r="BQ24" s="104"/>
      <c r="BR24" s="104"/>
      <c r="BS24" s="104"/>
      <c r="BT24" s="104"/>
      <c r="BU24" s="104"/>
      <c r="BV24" s="104"/>
      <c r="BW24" s="104"/>
      <c r="BX24" s="104"/>
      <c r="BY24" s="104"/>
      <c r="BZ24" s="104"/>
      <c r="CA24" s="104"/>
      <c r="CB24" s="104"/>
      <c r="CC24" s="104"/>
      <c r="CD24" s="104"/>
      <c r="CE24" s="104"/>
      <c r="CF24" s="104"/>
      <c r="CG24" s="104"/>
      <c r="CH24" s="104"/>
      <c r="CI24" s="104"/>
      <c r="CJ24" s="104"/>
      <c r="CK24" s="104"/>
    </row>
    <row r="25" spans="15:89" x14ac:dyDescent="0.35">
      <c r="R25" s="104"/>
      <c r="S25" s="104"/>
      <c r="T25" s="104"/>
      <c r="U25" s="104"/>
      <c r="V25" s="104"/>
      <c r="W25" s="104"/>
      <c r="X25" s="104"/>
      <c r="Y25" s="104"/>
      <c r="Z25" s="104"/>
      <c r="AA25" s="104"/>
      <c r="AB25" s="104"/>
      <c r="AC25" s="104"/>
      <c r="AD25" s="104"/>
      <c r="AE25" s="104"/>
      <c r="AF25" s="104"/>
      <c r="AG25" s="104"/>
      <c r="AH25" s="104"/>
      <c r="AI25" s="104"/>
      <c r="AJ25" s="104"/>
      <c r="AK25" s="104"/>
      <c r="AL25" s="104"/>
      <c r="AM25" s="104"/>
      <c r="AN25" s="104"/>
      <c r="AO25" s="104"/>
      <c r="AP25" s="104"/>
      <c r="AQ25" s="104"/>
      <c r="AR25" s="104"/>
      <c r="AS25" s="104"/>
      <c r="AT25" s="104"/>
      <c r="AU25" s="104"/>
      <c r="AV25" s="104"/>
      <c r="AW25" s="104"/>
      <c r="AX25" s="104"/>
      <c r="AY25" s="104"/>
      <c r="AZ25" s="104"/>
      <c r="BA25" s="104"/>
      <c r="BB25" s="104"/>
      <c r="BC25" s="104"/>
      <c r="BD25" s="104"/>
      <c r="BE25" s="104"/>
      <c r="BF25" s="104"/>
      <c r="BG25" s="104"/>
      <c r="BH25" s="104"/>
      <c r="BI25" s="104"/>
      <c r="BJ25" s="104"/>
      <c r="BK25" s="104"/>
      <c r="BL25" s="104"/>
      <c r="BM25" s="104"/>
      <c r="BN25" s="104"/>
      <c r="BO25" s="104"/>
      <c r="BP25" s="104"/>
      <c r="BQ25" s="104"/>
      <c r="BR25" s="104"/>
      <c r="BS25" s="104"/>
      <c r="BT25" s="104"/>
      <c r="BU25" s="104"/>
      <c r="BV25" s="104"/>
      <c r="BW25" s="104"/>
      <c r="BX25" s="104"/>
      <c r="BY25" s="104"/>
      <c r="BZ25" s="104"/>
      <c r="CA25" s="104"/>
      <c r="CB25" s="104"/>
      <c r="CC25" s="104"/>
      <c r="CD25" s="104"/>
      <c r="CE25" s="104"/>
      <c r="CF25" s="104"/>
      <c r="CG25" s="104"/>
      <c r="CH25" s="104"/>
      <c r="CI25" s="104"/>
      <c r="CJ25" s="104"/>
      <c r="CK25" s="104"/>
    </row>
    <row r="26" spans="15:89" x14ac:dyDescent="0.35">
      <c r="R26" s="104"/>
      <c r="S26" s="104"/>
      <c r="T26" s="104"/>
      <c r="U26" s="104"/>
      <c r="V26" s="104"/>
      <c r="W26" s="104"/>
      <c r="X26" s="104"/>
      <c r="Y26" s="104"/>
      <c r="Z26" s="104"/>
      <c r="AA26" s="104"/>
      <c r="AB26" s="104"/>
      <c r="AC26" s="104"/>
      <c r="AD26" s="104"/>
      <c r="AE26" s="104"/>
      <c r="AF26" s="104"/>
      <c r="AG26" s="104"/>
      <c r="AH26" s="104"/>
      <c r="AI26" s="104"/>
      <c r="AJ26" s="104"/>
      <c r="AK26" s="104"/>
      <c r="AL26" s="104"/>
      <c r="AM26" s="104"/>
      <c r="AN26" s="104"/>
      <c r="AO26" s="104"/>
      <c r="AP26" s="104"/>
      <c r="AQ26" s="104"/>
      <c r="AR26" s="104"/>
      <c r="AS26" s="104"/>
      <c r="AT26" s="104"/>
      <c r="AU26" s="104"/>
      <c r="AV26" s="104"/>
      <c r="AW26" s="104"/>
      <c r="AX26" s="104"/>
      <c r="AY26" s="104"/>
      <c r="AZ26" s="104"/>
      <c r="BA26" s="104"/>
      <c r="BB26" s="104"/>
      <c r="BC26" s="104"/>
      <c r="BD26" s="104"/>
      <c r="BE26" s="104"/>
      <c r="BF26" s="104"/>
      <c r="BG26" s="104"/>
      <c r="BH26" s="104"/>
      <c r="BI26" s="104"/>
      <c r="BJ26" s="104"/>
      <c r="BK26" s="104"/>
      <c r="BL26" s="104"/>
      <c r="BM26" s="104"/>
      <c r="BN26" s="104"/>
      <c r="BO26" s="104"/>
      <c r="BP26" s="104"/>
      <c r="BQ26" s="104"/>
      <c r="BR26" s="104"/>
      <c r="BS26" s="104"/>
      <c r="BT26" s="104"/>
      <c r="BU26" s="104"/>
      <c r="BV26" s="104"/>
      <c r="BW26" s="104"/>
      <c r="BX26" s="104"/>
      <c r="BY26" s="104"/>
      <c r="BZ26" s="104"/>
      <c r="CA26" s="104"/>
      <c r="CB26" s="104"/>
      <c r="CC26" s="104"/>
      <c r="CD26" s="104"/>
      <c r="CE26" s="104"/>
      <c r="CF26" s="104"/>
      <c r="CG26" s="104"/>
      <c r="CH26" s="104"/>
      <c r="CI26" s="104"/>
      <c r="CJ26" s="104"/>
      <c r="CK26" s="104"/>
    </row>
    <row r="27" spans="15:89" x14ac:dyDescent="0.35">
      <c r="R27" s="104"/>
      <c r="S27" s="104"/>
      <c r="T27" s="104"/>
      <c r="U27" s="104"/>
      <c r="V27" s="104"/>
      <c r="W27" s="104"/>
      <c r="X27" s="104"/>
      <c r="Y27" s="104"/>
      <c r="Z27" s="104"/>
      <c r="AA27" s="104"/>
      <c r="AB27" s="104"/>
      <c r="AC27" s="104"/>
      <c r="AD27" s="104"/>
      <c r="AE27" s="104"/>
      <c r="AF27" s="104"/>
      <c r="AG27" s="104"/>
      <c r="AH27" s="104"/>
      <c r="AI27" s="104"/>
      <c r="AJ27" s="104"/>
      <c r="AK27" s="104"/>
      <c r="AL27" s="104"/>
      <c r="AM27" s="104"/>
      <c r="AN27" s="104"/>
      <c r="AO27" s="104"/>
      <c r="AP27" s="104"/>
      <c r="AQ27" s="104"/>
      <c r="AR27" s="104"/>
      <c r="AS27" s="104"/>
      <c r="AT27" s="104"/>
      <c r="AU27" s="104"/>
      <c r="AV27" s="104"/>
      <c r="AW27" s="104"/>
      <c r="AX27" s="104"/>
      <c r="AY27" s="104"/>
      <c r="AZ27" s="104"/>
      <c r="BA27" s="104"/>
      <c r="BB27" s="104"/>
      <c r="BC27" s="104"/>
      <c r="BD27" s="104"/>
      <c r="BE27" s="104"/>
      <c r="BF27" s="104"/>
      <c r="BG27" s="104"/>
      <c r="BH27" s="104"/>
      <c r="BI27" s="104"/>
      <c r="BJ27" s="104"/>
      <c r="BK27" s="104"/>
      <c r="BL27" s="104"/>
      <c r="BM27" s="104"/>
      <c r="BN27" s="104"/>
      <c r="BO27" s="104"/>
      <c r="BP27" s="104"/>
      <c r="BQ27" s="104"/>
      <c r="BR27" s="104"/>
      <c r="BS27" s="104"/>
      <c r="BT27" s="104"/>
      <c r="BU27" s="104"/>
      <c r="BV27" s="104"/>
      <c r="BW27" s="104"/>
      <c r="BX27" s="104"/>
      <c r="BY27" s="104"/>
      <c r="BZ27" s="104"/>
      <c r="CA27" s="104"/>
      <c r="CB27" s="104"/>
      <c r="CC27" s="104"/>
      <c r="CD27" s="104"/>
      <c r="CE27" s="104"/>
      <c r="CF27" s="104"/>
      <c r="CG27" s="104"/>
      <c r="CH27" s="104"/>
      <c r="CI27" s="104"/>
      <c r="CJ27" s="104"/>
      <c r="CK27" s="104"/>
    </row>
    <row r="28" spans="15:89" x14ac:dyDescent="0.35">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04"/>
      <c r="AT28" s="104"/>
      <c r="AU28" s="104"/>
      <c r="AV28" s="104"/>
      <c r="AW28" s="104"/>
      <c r="AX28" s="104"/>
      <c r="AY28" s="104"/>
      <c r="AZ28" s="104"/>
      <c r="BA28" s="104"/>
      <c r="BB28" s="104"/>
      <c r="BC28" s="104"/>
      <c r="BD28" s="104"/>
      <c r="BE28" s="104"/>
      <c r="BF28" s="104"/>
      <c r="BG28" s="104"/>
      <c r="BH28" s="104"/>
      <c r="BI28" s="104"/>
      <c r="BJ28" s="104"/>
      <c r="BK28" s="104"/>
      <c r="BL28" s="104"/>
      <c r="BM28" s="104"/>
      <c r="BN28" s="104"/>
      <c r="BO28" s="104"/>
      <c r="BP28" s="104"/>
      <c r="BQ28" s="104"/>
      <c r="BR28" s="104"/>
      <c r="BS28" s="104"/>
      <c r="BT28" s="104"/>
      <c r="BU28" s="104"/>
      <c r="BV28" s="104"/>
      <c r="BW28" s="104"/>
      <c r="BX28" s="104"/>
      <c r="BY28" s="104"/>
      <c r="BZ28" s="104"/>
      <c r="CA28" s="104"/>
      <c r="CB28" s="104"/>
      <c r="CC28" s="104"/>
      <c r="CD28" s="104"/>
      <c r="CE28" s="104"/>
      <c r="CF28" s="104"/>
      <c r="CG28" s="104"/>
      <c r="CH28" s="104"/>
      <c r="CI28" s="104"/>
      <c r="CJ28" s="104"/>
      <c r="CK28" s="104"/>
    </row>
    <row r="29" spans="15:89" x14ac:dyDescent="0.35">
      <c r="R29" s="104"/>
      <c r="S29" s="104"/>
      <c r="T29" s="104"/>
      <c r="U29" s="104"/>
      <c r="V29" s="104"/>
      <c r="W29" s="104"/>
      <c r="X29" s="104"/>
      <c r="Y29" s="104"/>
      <c r="Z29" s="104"/>
      <c r="AA29" s="104"/>
      <c r="AB29" s="104"/>
      <c r="AC29" s="104"/>
      <c r="AD29" s="104"/>
      <c r="AE29" s="104"/>
      <c r="AF29" s="104"/>
      <c r="AG29" s="104"/>
      <c r="AH29" s="104"/>
      <c r="AI29" s="104"/>
      <c r="AJ29" s="104"/>
      <c r="AK29" s="104"/>
      <c r="AL29" s="104"/>
      <c r="AM29" s="104"/>
      <c r="AN29" s="104"/>
      <c r="AO29" s="104"/>
      <c r="AP29" s="104"/>
      <c r="AQ29" s="104"/>
      <c r="AR29" s="104"/>
      <c r="AS29" s="104"/>
      <c r="AT29" s="104"/>
      <c r="AU29" s="104"/>
      <c r="AV29" s="104"/>
      <c r="AW29" s="104"/>
      <c r="AX29" s="104"/>
      <c r="AY29" s="104"/>
      <c r="AZ29" s="104"/>
      <c r="BA29" s="104"/>
      <c r="BB29" s="104"/>
      <c r="BC29" s="104"/>
      <c r="BD29" s="104"/>
      <c r="BE29" s="104"/>
      <c r="BF29" s="104"/>
      <c r="BG29" s="104"/>
      <c r="BH29" s="104"/>
      <c r="BI29" s="104"/>
      <c r="BJ29" s="104"/>
      <c r="BK29" s="104"/>
      <c r="BL29" s="104"/>
      <c r="BM29" s="104"/>
      <c r="BN29" s="104"/>
      <c r="BO29" s="104"/>
      <c r="BP29" s="104"/>
      <c r="BQ29" s="104"/>
      <c r="BR29" s="104"/>
      <c r="BS29" s="104"/>
      <c r="BT29" s="104"/>
      <c r="BU29" s="104"/>
      <c r="BV29" s="104"/>
      <c r="BW29" s="104"/>
      <c r="BX29" s="104"/>
      <c r="BY29" s="104"/>
      <c r="BZ29" s="104"/>
      <c r="CA29" s="104"/>
      <c r="CB29" s="104"/>
      <c r="CC29" s="104"/>
      <c r="CD29" s="104"/>
      <c r="CE29" s="104"/>
      <c r="CF29" s="104"/>
      <c r="CG29" s="104"/>
      <c r="CH29" s="104"/>
      <c r="CI29" s="104"/>
      <c r="CJ29" s="104"/>
      <c r="CK29" s="104"/>
    </row>
    <row r="30" spans="15:89" x14ac:dyDescent="0.35">
      <c r="R30" s="104"/>
      <c r="S30" s="104"/>
      <c r="T30" s="104"/>
      <c r="U30" s="104"/>
      <c r="V30" s="104"/>
      <c r="W30" s="104"/>
      <c r="X30" s="104"/>
      <c r="Y30" s="104"/>
      <c r="Z30" s="104"/>
      <c r="AA30" s="104"/>
      <c r="AB30" s="104"/>
      <c r="AC30" s="104"/>
      <c r="AD30" s="104"/>
      <c r="AE30" s="104"/>
      <c r="AF30" s="104"/>
      <c r="AG30" s="104"/>
      <c r="AH30" s="104"/>
      <c r="AI30" s="104"/>
      <c r="AJ30" s="104"/>
      <c r="AK30" s="104"/>
      <c r="AL30" s="104"/>
      <c r="AM30" s="104"/>
      <c r="AN30" s="104"/>
      <c r="AO30" s="104"/>
      <c r="AP30" s="104"/>
      <c r="AQ30" s="104"/>
      <c r="AR30" s="104"/>
      <c r="AS30" s="104"/>
      <c r="AT30" s="104"/>
      <c r="AU30" s="104"/>
      <c r="AV30" s="104"/>
      <c r="AW30" s="104"/>
      <c r="AX30" s="104"/>
      <c r="AY30" s="104"/>
      <c r="AZ30" s="104"/>
      <c r="BA30" s="104"/>
      <c r="BB30" s="104"/>
      <c r="BC30" s="104"/>
      <c r="BD30" s="104"/>
      <c r="BE30" s="104"/>
      <c r="BF30" s="104"/>
      <c r="BG30" s="104"/>
      <c r="BH30" s="104"/>
      <c r="BI30" s="104"/>
      <c r="BJ30" s="104"/>
      <c r="BK30" s="104"/>
      <c r="BL30" s="104"/>
      <c r="BM30" s="104"/>
      <c r="BN30" s="104"/>
      <c r="BO30" s="104"/>
      <c r="BP30" s="104"/>
      <c r="BQ30" s="104"/>
      <c r="BR30" s="104"/>
      <c r="BS30" s="104"/>
      <c r="BT30" s="104"/>
      <c r="BU30" s="104"/>
      <c r="BV30" s="104"/>
      <c r="BW30" s="104"/>
      <c r="BX30" s="104"/>
      <c r="BY30" s="104"/>
      <c r="BZ30" s="104"/>
      <c r="CA30" s="104"/>
      <c r="CB30" s="104"/>
      <c r="CC30" s="104"/>
      <c r="CD30" s="104"/>
      <c r="CE30" s="104"/>
      <c r="CF30" s="104"/>
      <c r="CG30" s="104"/>
      <c r="CH30" s="104"/>
      <c r="CI30" s="104"/>
      <c r="CJ30" s="104"/>
      <c r="CK30" s="104"/>
    </row>
    <row r="31" spans="15:89" x14ac:dyDescent="0.35">
      <c r="R31" s="104"/>
      <c r="S31" s="104"/>
      <c r="T31" s="104"/>
      <c r="U31" s="104"/>
      <c r="V31" s="104"/>
      <c r="W31" s="104"/>
      <c r="X31" s="104"/>
      <c r="Y31" s="104"/>
      <c r="Z31" s="104"/>
      <c r="AA31" s="104"/>
      <c r="AB31" s="104"/>
      <c r="AC31" s="104"/>
      <c r="AD31" s="104"/>
      <c r="AE31" s="104"/>
      <c r="AF31" s="104"/>
      <c r="AG31" s="104"/>
      <c r="AH31" s="104"/>
      <c r="AI31" s="104"/>
      <c r="AJ31" s="104"/>
      <c r="AK31" s="104"/>
      <c r="AL31" s="104"/>
      <c r="AM31" s="104"/>
      <c r="AN31" s="104"/>
      <c r="AO31" s="104"/>
      <c r="AP31" s="104"/>
      <c r="AQ31" s="104"/>
      <c r="AR31" s="104"/>
      <c r="AS31" s="104"/>
      <c r="AT31" s="104"/>
      <c r="AU31" s="104"/>
      <c r="AV31" s="104"/>
      <c r="AW31" s="104"/>
      <c r="AX31" s="104"/>
      <c r="AY31" s="104"/>
      <c r="AZ31" s="104"/>
      <c r="BA31" s="104"/>
      <c r="BB31" s="104"/>
      <c r="BC31" s="104"/>
      <c r="BD31" s="104"/>
      <c r="BE31" s="104"/>
      <c r="BF31" s="104"/>
      <c r="BG31" s="104"/>
      <c r="BH31" s="104"/>
      <c r="BI31" s="104"/>
      <c r="BJ31" s="104"/>
      <c r="BK31" s="104"/>
      <c r="BL31" s="104"/>
      <c r="BM31" s="104"/>
      <c r="BN31" s="104"/>
      <c r="BO31" s="104"/>
      <c r="BP31" s="104"/>
      <c r="BQ31" s="104"/>
      <c r="BR31" s="104"/>
      <c r="BS31" s="104"/>
      <c r="BT31" s="104"/>
      <c r="BU31" s="104"/>
      <c r="BV31" s="104"/>
      <c r="BW31" s="104"/>
      <c r="BX31" s="104"/>
      <c r="BY31" s="104"/>
      <c r="BZ31" s="104"/>
      <c r="CA31" s="104"/>
      <c r="CB31" s="104"/>
      <c r="CC31" s="104"/>
      <c r="CD31" s="104"/>
      <c r="CE31" s="104"/>
      <c r="CF31" s="104"/>
      <c r="CG31" s="104"/>
      <c r="CH31" s="104"/>
      <c r="CI31" s="104"/>
      <c r="CJ31" s="104"/>
      <c r="CK31" s="104"/>
    </row>
    <row r="32" spans="15:89" x14ac:dyDescent="0.35">
      <c r="R32" s="104"/>
      <c r="S32" s="104"/>
      <c r="T32" s="104"/>
      <c r="U32" s="104"/>
      <c r="V32" s="104"/>
      <c r="W32" s="104"/>
      <c r="X32" s="104"/>
      <c r="Y32" s="104"/>
      <c r="Z32" s="104"/>
      <c r="AA32" s="104"/>
      <c r="AB32" s="104"/>
      <c r="AC32" s="104"/>
      <c r="AD32" s="104"/>
      <c r="AE32" s="104"/>
      <c r="AF32" s="104"/>
      <c r="AG32" s="104"/>
      <c r="AH32" s="104"/>
      <c r="AI32" s="104"/>
      <c r="AJ32" s="104"/>
      <c r="AK32" s="104"/>
      <c r="AL32" s="104"/>
      <c r="AM32" s="104"/>
      <c r="AN32" s="104"/>
      <c r="AO32" s="104"/>
      <c r="AP32" s="104"/>
      <c r="AQ32" s="104"/>
      <c r="AR32" s="104"/>
      <c r="AS32" s="104"/>
      <c r="AT32" s="104"/>
      <c r="AU32" s="104"/>
      <c r="AV32" s="104"/>
      <c r="AW32" s="104"/>
      <c r="AX32" s="104"/>
      <c r="AY32" s="104"/>
      <c r="AZ32" s="104"/>
      <c r="BA32" s="104"/>
      <c r="BB32" s="104"/>
      <c r="BC32" s="104"/>
      <c r="BD32" s="104"/>
      <c r="BE32" s="104"/>
      <c r="BF32" s="104"/>
      <c r="BG32" s="104"/>
      <c r="BH32" s="104"/>
      <c r="BI32" s="104"/>
      <c r="BJ32" s="104"/>
      <c r="BK32" s="104"/>
      <c r="BL32" s="104"/>
      <c r="BM32" s="104"/>
      <c r="BN32" s="104"/>
      <c r="BO32" s="104"/>
      <c r="BP32" s="104"/>
      <c r="BQ32" s="104"/>
      <c r="BR32" s="104"/>
      <c r="BS32" s="104"/>
      <c r="BT32" s="104"/>
      <c r="BU32" s="104"/>
      <c r="BV32" s="104"/>
      <c r="BW32" s="104"/>
      <c r="BX32" s="104"/>
      <c r="BY32" s="104"/>
      <c r="BZ32" s="104"/>
      <c r="CA32" s="104"/>
      <c r="CB32" s="104"/>
      <c r="CC32" s="104"/>
      <c r="CD32" s="104"/>
      <c r="CE32" s="104"/>
      <c r="CF32" s="104"/>
      <c r="CG32" s="104"/>
      <c r="CH32" s="104"/>
      <c r="CI32" s="104"/>
      <c r="CJ32" s="104"/>
      <c r="CK32" s="104"/>
    </row>
    <row r="33" spans="1:89" x14ac:dyDescent="0.35">
      <c r="R33" s="104"/>
      <c r="S33" s="104"/>
      <c r="T33" s="104"/>
      <c r="U33" s="104"/>
      <c r="V33" s="104"/>
      <c r="W33" s="104"/>
      <c r="X33" s="104"/>
      <c r="Y33" s="104"/>
      <c r="Z33" s="104"/>
      <c r="AA33" s="104"/>
      <c r="AB33" s="104"/>
      <c r="AC33" s="104"/>
      <c r="AD33" s="104"/>
      <c r="AE33" s="104"/>
      <c r="AF33" s="104"/>
      <c r="AG33" s="104"/>
      <c r="AH33" s="104"/>
      <c r="AI33" s="104"/>
      <c r="AJ33" s="104"/>
      <c r="AK33" s="104"/>
      <c r="AL33" s="104"/>
      <c r="AM33" s="104"/>
      <c r="AN33" s="104"/>
      <c r="AO33" s="104"/>
      <c r="AP33" s="104"/>
      <c r="AQ33" s="104"/>
      <c r="AR33" s="104"/>
      <c r="AS33" s="104"/>
      <c r="AT33" s="104"/>
      <c r="AU33" s="104"/>
      <c r="AV33" s="104"/>
      <c r="AW33" s="104"/>
      <c r="AX33" s="104"/>
      <c r="AY33" s="104"/>
      <c r="AZ33" s="104"/>
      <c r="BA33" s="104"/>
      <c r="BB33" s="104"/>
      <c r="BC33" s="104"/>
      <c r="BD33" s="104"/>
      <c r="BE33" s="104"/>
      <c r="BF33" s="104"/>
      <c r="BG33" s="104"/>
      <c r="BH33" s="104"/>
      <c r="BI33" s="104"/>
      <c r="BJ33" s="104"/>
      <c r="BK33" s="104"/>
      <c r="BL33" s="104"/>
      <c r="BM33" s="104"/>
      <c r="BN33" s="104"/>
      <c r="BO33" s="104"/>
      <c r="BP33" s="104"/>
      <c r="BQ33" s="104"/>
      <c r="BR33" s="104"/>
      <c r="BS33" s="104"/>
      <c r="BT33" s="104"/>
      <c r="BU33" s="104"/>
      <c r="BV33" s="104"/>
      <c r="BW33" s="104"/>
      <c r="BX33" s="104"/>
      <c r="BY33" s="104"/>
      <c r="BZ33" s="104"/>
      <c r="CA33" s="104"/>
      <c r="CB33" s="104"/>
      <c r="CC33" s="104"/>
      <c r="CD33" s="104"/>
      <c r="CE33" s="104"/>
      <c r="CF33" s="104"/>
      <c r="CG33" s="104"/>
      <c r="CH33" s="104"/>
      <c r="CI33" s="104"/>
      <c r="CJ33" s="104"/>
      <c r="CK33" s="104"/>
    </row>
    <row r="34" spans="1:89" x14ac:dyDescent="0.35">
      <c r="R34" s="104"/>
      <c r="S34" s="104"/>
      <c r="T34" s="104"/>
      <c r="U34" s="104"/>
      <c r="V34" s="104"/>
      <c r="W34" s="104"/>
      <c r="X34" s="104"/>
      <c r="Y34" s="104"/>
      <c r="Z34" s="104"/>
      <c r="AA34" s="104"/>
      <c r="AB34" s="104"/>
      <c r="AC34" s="104"/>
      <c r="AD34" s="104"/>
      <c r="AE34" s="104"/>
      <c r="AF34" s="104"/>
      <c r="AG34" s="104"/>
      <c r="AH34" s="104"/>
      <c r="AI34" s="104"/>
      <c r="AJ34" s="104"/>
      <c r="AK34" s="104"/>
      <c r="AL34" s="104"/>
      <c r="AM34" s="104"/>
      <c r="AN34" s="104"/>
      <c r="AO34" s="104"/>
      <c r="AP34" s="104"/>
      <c r="AQ34" s="104"/>
      <c r="AR34" s="104"/>
      <c r="AS34" s="104"/>
      <c r="AT34" s="104"/>
      <c r="AU34" s="104"/>
      <c r="AV34" s="104"/>
      <c r="AW34" s="104"/>
      <c r="AX34" s="104"/>
      <c r="AY34" s="104"/>
      <c r="AZ34" s="104"/>
      <c r="BA34" s="104"/>
      <c r="BB34" s="104"/>
      <c r="BC34" s="104"/>
      <c r="BD34" s="104"/>
      <c r="BE34" s="104"/>
      <c r="BF34" s="104"/>
      <c r="BG34" s="104"/>
      <c r="BH34" s="104"/>
      <c r="BI34" s="104"/>
      <c r="BJ34" s="104"/>
      <c r="BK34" s="104"/>
      <c r="BL34" s="104"/>
      <c r="BM34" s="104"/>
      <c r="BN34" s="104"/>
      <c r="BO34" s="104"/>
      <c r="BP34" s="104"/>
      <c r="BQ34" s="104"/>
      <c r="BR34" s="104"/>
      <c r="BS34" s="104"/>
      <c r="BT34" s="104"/>
      <c r="BU34" s="104"/>
      <c r="BV34" s="104"/>
      <c r="BW34" s="104"/>
      <c r="BX34" s="104"/>
      <c r="BY34" s="104"/>
      <c r="BZ34" s="104"/>
      <c r="CA34" s="104"/>
      <c r="CB34" s="104"/>
      <c r="CC34" s="104"/>
      <c r="CD34" s="104"/>
      <c r="CE34" s="104"/>
      <c r="CF34" s="104"/>
      <c r="CG34" s="104"/>
      <c r="CH34" s="104"/>
      <c r="CI34" s="104"/>
      <c r="CJ34" s="104"/>
      <c r="CK34" s="104"/>
    </row>
    <row r="35" spans="1:89" x14ac:dyDescent="0.35">
      <c r="R35" s="104"/>
      <c r="S35" s="104"/>
      <c r="T35" s="104"/>
      <c r="U35" s="104"/>
      <c r="V35" s="104"/>
      <c r="W35" s="104"/>
      <c r="X35" s="104"/>
      <c r="Y35" s="104"/>
      <c r="Z35" s="104"/>
      <c r="AA35" s="104"/>
      <c r="AB35" s="104"/>
      <c r="AC35" s="104"/>
      <c r="AD35" s="104"/>
      <c r="AE35" s="104"/>
      <c r="AF35" s="104"/>
      <c r="AG35" s="104"/>
      <c r="AH35" s="104"/>
      <c r="AI35" s="104"/>
      <c r="AJ35" s="104"/>
      <c r="AK35" s="104"/>
      <c r="AL35" s="104"/>
      <c r="AM35" s="104"/>
      <c r="AN35" s="104"/>
      <c r="AO35" s="104"/>
      <c r="AP35" s="104"/>
      <c r="AQ35" s="104"/>
      <c r="AR35" s="104"/>
      <c r="AS35" s="104"/>
      <c r="AT35" s="104"/>
      <c r="AU35" s="104"/>
      <c r="AV35" s="104"/>
      <c r="AW35" s="104"/>
      <c r="AX35" s="104"/>
      <c r="AY35" s="104"/>
      <c r="AZ35" s="104"/>
      <c r="BA35" s="104"/>
      <c r="BB35" s="104"/>
      <c r="BC35" s="104"/>
      <c r="BD35" s="104"/>
      <c r="BE35" s="104"/>
      <c r="BF35" s="104"/>
      <c r="BG35" s="104"/>
      <c r="BH35" s="104"/>
      <c r="BI35" s="104"/>
      <c r="BJ35" s="104"/>
      <c r="BK35" s="104"/>
      <c r="BL35" s="104"/>
      <c r="BM35" s="104"/>
      <c r="BN35" s="104"/>
      <c r="BO35" s="104"/>
      <c r="BP35" s="104"/>
      <c r="BQ35" s="104"/>
      <c r="BR35" s="104"/>
      <c r="BS35" s="104"/>
      <c r="BT35" s="104"/>
      <c r="BU35" s="104"/>
      <c r="BV35" s="104"/>
      <c r="BW35" s="104"/>
      <c r="BX35" s="104"/>
      <c r="BY35" s="104"/>
      <c r="BZ35" s="104"/>
      <c r="CA35" s="104"/>
      <c r="CB35" s="104"/>
      <c r="CC35" s="104"/>
      <c r="CD35" s="104"/>
      <c r="CE35" s="104"/>
      <c r="CF35" s="104"/>
      <c r="CG35" s="104"/>
      <c r="CH35" s="104"/>
      <c r="CI35" s="104"/>
      <c r="CJ35" s="104"/>
      <c r="CK35" s="104"/>
    </row>
    <row r="36" spans="1:89" x14ac:dyDescent="0.35">
      <c r="R36" s="104"/>
      <c r="S36" s="104"/>
      <c r="T36" s="104"/>
      <c r="U36" s="104"/>
      <c r="V36" s="104"/>
      <c r="W36" s="104"/>
      <c r="X36" s="104"/>
      <c r="Y36" s="104"/>
      <c r="Z36" s="104"/>
      <c r="AA36" s="104"/>
      <c r="AB36" s="104"/>
      <c r="AC36" s="104"/>
      <c r="AD36" s="104"/>
      <c r="AE36" s="104"/>
      <c r="AF36" s="104"/>
      <c r="AG36" s="104"/>
      <c r="AH36" s="104"/>
      <c r="AI36" s="104"/>
      <c r="AJ36" s="104"/>
      <c r="AK36" s="104"/>
      <c r="AL36" s="104"/>
      <c r="AM36" s="104"/>
      <c r="AN36" s="104"/>
      <c r="AO36" s="104"/>
      <c r="AP36" s="104"/>
      <c r="AQ36" s="104"/>
      <c r="AR36" s="104"/>
      <c r="AS36" s="104"/>
      <c r="AT36" s="104"/>
      <c r="AU36" s="104"/>
      <c r="AV36" s="104"/>
      <c r="AW36" s="104"/>
      <c r="AX36" s="104"/>
      <c r="AY36" s="104"/>
      <c r="AZ36" s="104"/>
      <c r="BA36" s="104"/>
      <c r="BB36" s="104"/>
      <c r="BC36" s="104"/>
      <c r="BD36" s="104"/>
      <c r="BE36" s="104"/>
      <c r="BF36" s="104"/>
      <c r="BG36" s="104"/>
      <c r="BH36" s="104"/>
      <c r="BI36" s="104"/>
      <c r="BJ36" s="104"/>
      <c r="BK36" s="104"/>
      <c r="BL36" s="104"/>
      <c r="BM36" s="104"/>
      <c r="BN36" s="104"/>
      <c r="BO36" s="104"/>
      <c r="BP36" s="104"/>
      <c r="BQ36" s="104"/>
      <c r="BR36" s="104"/>
      <c r="BS36" s="104"/>
      <c r="BT36" s="104"/>
      <c r="BU36" s="104"/>
      <c r="BV36" s="104"/>
      <c r="BW36" s="104"/>
      <c r="BX36" s="104"/>
      <c r="BY36" s="104"/>
      <c r="BZ36" s="104"/>
      <c r="CA36" s="104"/>
      <c r="CB36" s="104"/>
      <c r="CC36" s="104"/>
      <c r="CD36" s="104"/>
      <c r="CE36" s="104"/>
      <c r="CF36" s="104"/>
      <c r="CG36" s="104"/>
      <c r="CH36" s="104"/>
      <c r="CI36" s="104"/>
      <c r="CJ36" s="104"/>
      <c r="CK36" s="104"/>
    </row>
    <row r="37" spans="1:89" x14ac:dyDescent="0.35">
      <c r="R37" s="104"/>
      <c r="S37" s="104"/>
      <c r="T37" s="104"/>
      <c r="U37" s="104"/>
      <c r="V37" s="104"/>
      <c r="W37" s="104"/>
      <c r="X37" s="104"/>
      <c r="Y37" s="104"/>
      <c r="Z37" s="104"/>
      <c r="AA37" s="104"/>
      <c r="AB37" s="104"/>
      <c r="AC37" s="104"/>
      <c r="AD37" s="104"/>
      <c r="AE37" s="104"/>
      <c r="AF37" s="104"/>
      <c r="AG37" s="104"/>
      <c r="AH37" s="104"/>
      <c r="AI37" s="104"/>
      <c r="AJ37" s="104"/>
      <c r="AK37" s="104"/>
      <c r="AL37" s="104"/>
      <c r="AM37" s="104"/>
      <c r="AN37" s="104"/>
      <c r="AO37" s="104"/>
      <c r="AP37" s="104"/>
      <c r="AQ37" s="104"/>
      <c r="AR37" s="104"/>
      <c r="AS37" s="104"/>
      <c r="AT37" s="104"/>
      <c r="AU37" s="104"/>
      <c r="AV37" s="104"/>
      <c r="AW37" s="104"/>
      <c r="AX37" s="104"/>
      <c r="AY37" s="104"/>
      <c r="AZ37" s="104"/>
      <c r="BA37" s="104"/>
      <c r="BB37" s="104"/>
      <c r="BC37" s="104"/>
      <c r="BD37" s="104"/>
      <c r="BE37" s="104"/>
      <c r="BF37" s="104"/>
      <c r="BG37" s="104"/>
      <c r="BH37" s="104"/>
      <c r="BI37" s="104"/>
      <c r="BJ37" s="104"/>
      <c r="BK37" s="104"/>
      <c r="BL37" s="104"/>
      <c r="BM37" s="104"/>
      <c r="BN37" s="104"/>
      <c r="BO37" s="104"/>
      <c r="BP37" s="104"/>
      <c r="BQ37" s="104"/>
      <c r="BR37" s="104"/>
      <c r="BS37" s="104"/>
      <c r="BT37" s="104"/>
      <c r="BU37" s="104"/>
      <c r="BV37" s="104"/>
      <c r="BW37" s="104"/>
      <c r="BX37" s="104"/>
      <c r="BY37" s="104"/>
      <c r="BZ37" s="104"/>
      <c r="CA37" s="104"/>
      <c r="CB37" s="104"/>
      <c r="CC37" s="104"/>
      <c r="CD37" s="104"/>
      <c r="CE37" s="104"/>
      <c r="CF37" s="104"/>
      <c r="CG37" s="104"/>
      <c r="CH37" s="104"/>
      <c r="CI37" s="104"/>
      <c r="CJ37" s="104"/>
      <c r="CK37" s="104"/>
    </row>
    <row r="38" spans="1:89" x14ac:dyDescent="0.35">
      <c r="R38" s="104"/>
      <c r="S38" s="104"/>
      <c r="T38" s="104"/>
      <c r="U38" s="104"/>
      <c r="V38" s="104"/>
      <c r="W38" s="104"/>
      <c r="X38" s="104"/>
      <c r="Y38" s="104"/>
      <c r="Z38" s="104"/>
      <c r="AA38" s="104"/>
      <c r="AB38" s="104"/>
      <c r="AC38" s="104"/>
      <c r="AD38" s="104"/>
      <c r="AE38" s="104"/>
      <c r="AF38" s="104"/>
      <c r="AG38" s="104"/>
      <c r="AH38" s="104"/>
      <c r="AI38" s="104"/>
      <c r="AJ38" s="104"/>
      <c r="AK38" s="104"/>
      <c r="AL38" s="104"/>
      <c r="AM38" s="104"/>
      <c r="AN38" s="104"/>
      <c r="AO38" s="104"/>
      <c r="AP38" s="104"/>
      <c r="AQ38" s="104"/>
      <c r="AR38" s="104"/>
      <c r="AS38" s="104"/>
      <c r="AT38" s="104"/>
      <c r="AU38" s="104"/>
      <c r="AV38" s="104"/>
      <c r="AW38" s="104"/>
      <c r="AX38" s="104"/>
      <c r="AY38" s="104"/>
      <c r="AZ38" s="104"/>
      <c r="BA38" s="104"/>
      <c r="BB38" s="104"/>
      <c r="BC38" s="104"/>
      <c r="BD38" s="104"/>
      <c r="BE38" s="104"/>
      <c r="BF38" s="104"/>
      <c r="BG38" s="104"/>
      <c r="BH38" s="104"/>
      <c r="BI38" s="104"/>
      <c r="BJ38" s="104"/>
      <c r="BK38" s="104"/>
      <c r="BL38" s="104"/>
      <c r="BM38" s="104"/>
      <c r="BN38" s="104"/>
      <c r="BO38" s="104"/>
      <c r="BP38" s="104"/>
      <c r="BQ38" s="104"/>
      <c r="BR38" s="104"/>
      <c r="BS38" s="104"/>
      <c r="BT38" s="104"/>
      <c r="BU38" s="104"/>
      <c r="BV38" s="104"/>
      <c r="BW38" s="104"/>
      <c r="BX38" s="104"/>
      <c r="BY38" s="104"/>
      <c r="BZ38" s="104"/>
      <c r="CA38" s="104"/>
      <c r="CB38" s="104"/>
      <c r="CC38" s="104"/>
      <c r="CD38" s="104"/>
      <c r="CE38" s="104"/>
      <c r="CF38" s="104"/>
      <c r="CG38" s="104"/>
      <c r="CH38" s="104"/>
      <c r="CI38" s="104"/>
      <c r="CJ38" s="104"/>
      <c r="CK38" s="104"/>
    </row>
    <row r="39" spans="1:89" x14ac:dyDescent="0.35">
      <c r="R39" s="104"/>
      <c r="S39" s="104"/>
      <c r="T39" s="104"/>
      <c r="U39" s="104"/>
      <c r="V39" s="104"/>
      <c r="W39" s="104"/>
      <c r="X39" s="104"/>
      <c r="Y39" s="104"/>
      <c r="Z39" s="104"/>
      <c r="AA39" s="104"/>
      <c r="AB39" s="104"/>
      <c r="AC39" s="104"/>
      <c r="AD39" s="104"/>
      <c r="AE39" s="104"/>
      <c r="AF39" s="104"/>
      <c r="AG39" s="104"/>
      <c r="AH39" s="104"/>
      <c r="AI39" s="104"/>
      <c r="AJ39" s="104"/>
      <c r="AK39" s="104"/>
      <c r="AL39" s="104"/>
      <c r="AM39" s="104"/>
      <c r="AN39" s="104"/>
      <c r="AO39" s="104"/>
      <c r="AP39" s="104"/>
      <c r="AQ39" s="104"/>
      <c r="AR39" s="104"/>
      <c r="AS39" s="104"/>
      <c r="AT39" s="104"/>
      <c r="AU39" s="104"/>
      <c r="AV39" s="104"/>
      <c r="AW39" s="104"/>
      <c r="AX39" s="104"/>
      <c r="AY39" s="104"/>
      <c r="AZ39" s="104"/>
      <c r="BA39" s="104"/>
      <c r="BB39" s="104"/>
      <c r="BC39" s="104"/>
      <c r="BD39" s="104"/>
      <c r="BE39" s="104"/>
      <c r="BF39" s="104"/>
      <c r="BG39" s="104"/>
      <c r="BH39" s="104"/>
      <c r="BI39" s="104"/>
      <c r="BJ39" s="104"/>
      <c r="BK39" s="104"/>
      <c r="BL39" s="104"/>
      <c r="BM39" s="104"/>
      <c r="BN39" s="104"/>
      <c r="BO39" s="104"/>
      <c r="BP39" s="104"/>
      <c r="BQ39" s="104"/>
      <c r="BR39" s="104"/>
      <c r="BS39" s="104"/>
      <c r="BT39" s="104"/>
      <c r="BU39" s="104"/>
      <c r="BV39" s="104"/>
      <c r="BW39" s="104"/>
      <c r="BX39" s="104"/>
      <c r="BY39" s="104"/>
      <c r="BZ39" s="104"/>
      <c r="CA39" s="104"/>
      <c r="CB39" s="104"/>
      <c r="CC39" s="104"/>
      <c r="CD39" s="104"/>
      <c r="CE39" s="104"/>
      <c r="CF39" s="104"/>
      <c r="CG39" s="104"/>
      <c r="CH39" s="104"/>
      <c r="CI39" s="104"/>
      <c r="CJ39" s="104"/>
      <c r="CK39" s="104"/>
    </row>
    <row r="40" spans="1:89" x14ac:dyDescent="0.35">
      <c r="R40" s="104"/>
      <c r="S40" s="104"/>
      <c r="T40" s="104"/>
      <c r="U40" s="104"/>
      <c r="V40" s="104"/>
      <c r="W40" s="104"/>
      <c r="X40" s="104"/>
      <c r="Y40" s="104"/>
      <c r="Z40" s="104"/>
      <c r="AA40" s="104"/>
      <c r="AB40" s="104"/>
      <c r="AC40" s="104"/>
      <c r="AD40" s="104"/>
      <c r="AE40" s="104"/>
      <c r="AF40" s="104"/>
      <c r="AG40" s="104"/>
      <c r="AH40" s="104"/>
      <c r="AI40" s="104"/>
      <c r="AJ40" s="104"/>
      <c r="AK40" s="104"/>
      <c r="AL40" s="104"/>
      <c r="AM40" s="104"/>
      <c r="AN40" s="104"/>
      <c r="AO40" s="104"/>
      <c r="AP40" s="104"/>
      <c r="AQ40" s="104"/>
      <c r="AR40" s="104"/>
      <c r="AS40" s="104"/>
      <c r="AT40" s="104"/>
      <c r="AU40" s="104"/>
      <c r="AV40" s="104"/>
      <c r="AW40" s="104"/>
      <c r="AX40" s="104"/>
      <c r="AY40" s="104"/>
      <c r="AZ40" s="104"/>
      <c r="BA40" s="104"/>
      <c r="BB40" s="104"/>
      <c r="BC40" s="104"/>
      <c r="BD40" s="104"/>
      <c r="BE40" s="104"/>
      <c r="BF40" s="104"/>
      <c r="BG40" s="104"/>
      <c r="BH40" s="104"/>
      <c r="BI40" s="104"/>
      <c r="BJ40" s="104"/>
      <c r="BK40" s="104"/>
      <c r="BL40" s="104"/>
      <c r="BM40" s="104"/>
      <c r="BN40" s="104"/>
      <c r="BO40" s="104"/>
      <c r="BP40" s="104"/>
      <c r="BQ40" s="104"/>
      <c r="BR40" s="104"/>
      <c r="BS40" s="104"/>
      <c r="BT40" s="104"/>
      <c r="BU40" s="104"/>
      <c r="BV40" s="104"/>
      <c r="BW40" s="104"/>
      <c r="BX40" s="104"/>
      <c r="BY40" s="104"/>
      <c r="BZ40" s="104"/>
      <c r="CA40" s="104"/>
      <c r="CB40" s="104"/>
      <c r="CC40" s="104"/>
      <c r="CD40" s="104"/>
      <c r="CE40" s="104"/>
      <c r="CF40" s="104"/>
      <c r="CG40" s="104"/>
      <c r="CH40" s="104"/>
      <c r="CI40" s="104"/>
      <c r="CJ40" s="104"/>
      <c r="CK40" s="104"/>
    </row>
    <row r="41" spans="1:89" x14ac:dyDescent="0.35">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row>
    <row r="42" spans="1:89" x14ac:dyDescent="0.35">
      <c r="M42" s="117"/>
      <c r="N42" s="117"/>
      <c r="O42" s="117"/>
      <c r="P42" s="117"/>
      <c r="Q42" s="117"/>
      <c r="R42" s="104"/>
      <c r="S42" s="104"/>
      <c r="T42" s="104"/>
      <c r="U42" s="104"/>
      <c r="V42" s="104"/>
      <c r="W42" s="104"/>
      <c r="X42" s="104"/>
      <c r="Y42" s="104"/>
      <c r="Z42" s="104"/>
      <c r="AA42" s="104"/>
      <c r="AB42" s="104"/>
      <c r="AC42" s="104"/>
      <c r="AD42" s="104"/>
      <c r="AE42" s="104"/>
      <c r="AF42" s="104"/>
      <c r="AG42" s="104"/>
      <c r="AH42" s="104"/>
      <c r="AI42" s="104"/>
      <c r="AJ42" s="104"/>
      <c r="AK42" s="104"/>
      <c r="AL42" s="104"/>
      <c r="AM42" s="104"/>
      <c r="AN42" s="104"/>
      <c r="AO42" s="104"/>
      <c r="AP42" s="104"/>
      <c r="AQ42" s="104"/>
      <c r="AR42" s="104"/>
      <c r="AS42" s="104"/>
      <c r="AT42" s="104"/>
      <c r="AU42" s="104"/>
      <c r="AV42" s="104"/>
      <c r="AW42" s="104"/>
      <c r="AX42" s="104"/>
      <c r="AY42" s="104"/>
      <c r="AZ42" s="104"/>
      <c r="BA42" s="104"/>
      <c r="BB42" s="104"/>
      <c r="BC42" s="104"/>
      <c r="BD42" s="104"/>
      <c r="BE42" s="104"/>
      <c r="BF42" s="104"/>
      <c r="BG42" s="104"/>
      <c r="BH42" s="104"/>
      <c r="BI42" s="104"/>
      <c r="BJ42" s="104"/>
      <c r="BK42" s="104"/>
      <c r="BL42" s="104"/>
      <c r="BM42" s="104"/>
      <c r="BN42" s="104"/>
      <c r="BO42" s="104"/>
      <c r="BP42" s="104"/>
      <c r="BQ42" s="104"/>
      <c r="BR42" s="104"/>
      <c r="BS42" s="104"/>
      <c r="BT42" s="104"/>
      <c r="BU42" s="104"/>
      <c r="BV42" s="104"/>
      <c r="BW42" s="104"/>
      <c r="BX42" s="104"/>
      <c r="BY42" s="104"/>
      <c r="BZ42" s="104"/>
      <c r="CA42" s="104"/>
      <c r="CB42" s="104"/>
      <c r="CC42" s="104"/>
      <c r="CD42" s="104"/>
      <c r="CE42" s="104"/>
      <c r="CF42" s="104"/>
      <c r="CG42" s="104"/>
      <c r="CH42" s="104"/>
      <c r="CI42" s="104"/>
      <c r="CJ42" s="104"/>
      <c r="CK42" s="104"/>
    </row>
    <row r="43" spans="1:89" x14ac:dyDescent="0.35">
      <c r="M43" s="117"/>
      <c r="N43" s="117"/>
      <c r="O43" s="117"/>
      <c r="P43" s="117"/>
      <c r="Q43" s="117"/>
      <c r="R43" s="104"/>
      <c r="S43" s="104"/>
      <c r="T43" s="104"/>
      <c r="U43" s="104"/>
      <c r="V43" s="104"/>
      <c r="W43" s="104"/>
      <c r="X43" s="104"/>
      <c r="Y43" s="104"/>
      <c r="Z43" s="104"/>
      <c r="AA43" s="104"/>
      <c r="AB43" s="104"/>
      <c r="AC43" s="104"/>
      <c r="AD43" s="104"/>
      <c r="AE43" s="104"/>
      <c r="AF43" s="104"/>
      <c r="AG43" s="104"/>
      <c r="AH43" s="104"/>
      <c r="AI43" s="104"/>
      <c r="AJ43" s="104"/>
      <c r="AK43" s="104"/>
      <c r="AL43" s="104"/>
      <c r="AM43" s="104"/>
      <c r="AN43" s="104"/>
      <c r="AO43" s="104"/>
      <c r="AP43" s="104"/>
      <c r="AQ43" s="104"/>
      <c r="AR43" s="104"/>
      <c r="AS43" s="104"/>
      <c r="AT43" s="104"/>
      <c r="AU43" s="104"/>
      <c r="AV43" s="104"/>
      <c r="AW43" s="104"/>
      <c r="AX43" s="104"/>
      <c r="AY43" s="104"/>
      <c r="AZ43" s="104"/>
      <c r="BA43" s="104"/>
      <c r="BB43" s="104"/>
      <c r="BC43" s="104"/>
      <c r="BD43" s="104"/>
      <c r="BE43" s="104"/>
      <c r="BF43" s="104"/>
      <c r="BG43" s="104"/>
      <c r="BH43" s="104"/>
      <c r="BI43" s="104"/>
      <c r="BJ43" s="104"/>
      <c r="BK43" s="104"/>
      <c r="BL43" s="104"/>
      <c r="BM43" s="104"/>
      <c r="BN43" s="104"/>
      <c r="BO43" s="104"/>
      <c r="BP43" s="104"/>
      <c r="BQ43" s="104"/>
      <c r="BR43" s="104"/>
      <c r="BS43" s="104"/>
      <c r="BT43" s="104"/>
      <c r="BU43" s="104"/>
      <c r="BV43" s="104"/>
      <c r="BW43" s="104"/>
      <c r="BX43" s="104"/>
      <c r="BY43" s="104"/>
      <c r="BZ43" s="104"/>
      <c r="CA43" s="104"/>
      <c r="CB43" s="104"/>
      <c r="CC43" s="104"/>
      <c r="CD43" s="104"/>
      <c r="CE43" s="104"/>
      <c r="CF43" s="104"/>
      <c r="CG43" s="104"/>
      <c r="CH43" s="104"/>
      <c r="CI43" s="104"/>
      <c r="CJ43" s="104"/>
      <c r="CK43" s="104"/>
    </row>
    <row r="44" spans="1:89" x14ac:dyDescent="0.35">
      <c r="M44" s="117"/>
      <c r="N44" s="117"/>
      <c r="O44" s="117"/>
      <c r="P44" s="117"/>
      <c r="Q44" s="117"/>
      <c r="R44" s="104"/>
      <c r="S44" s="104"/>
      <c r="T44" s="104"/>
      <c r="U44" s="104"/>
      <c r="V44" s="104"/>
      <c r="W44" s="104"/>
      <c r="X44" s="104"/>
      <c r="Y44" s="104"/>
      <c r="Z44" s="104"/>
      <c r="AA44" s="104"/>
      <c r="AB44" s="104"/>
      <c r="AC44" s="104"/>
      <c r="AD44" s="104"/>
      <c r="AE44" s="104"/>
      <c r="AF44" s="104"/>
      <c r="AG44" s="104"/>
      <c r="AH44" s="104"/>
      <c r="AI44" s="104"/>
      <c r="AJ44" s="104"/>
      <c r="AK44" s="104"/>
      <c r="AL44" s="104"/>
      <c r="AM44" s="104"/>
      <c r="AN44" s="104"/>
      <c r="AO44" s="104"/>
      <c r="AP44" s="104"/>
      <c r="AQ44" s="104"/>
      <c r="AR44" s="104"/>
      <c r="AS44" s="104"/>
      <c r="AT44" s="104"/>
      <c r="AU44" s="104"/>
      <c r="AV44" s="104"/>
      <c r="AW44" s="104"/>
      <c r="AX44" s="104"/>
      <c r="AY44" s="104"/>
      <c r="AZ44" s="104"/>
      <c r="BA44" s="104"/>
      <c r="BB44" s="104"/>
      <c r="BC44" s="104"/>
      <c r="BD44" s="104"/>
      <c r="BE44" s="104"/>
      <c r="BF44" s="104"/>
      <c r="BG44" s="104"/>
      <c r="BH44" s="104"/>
      <c r="BI44" s="104"/>
      <c r="BJ44" s="104"/>
      <c r="BK44" s="104"/>
      <c r="BL44" s="104"/>
      <c r="BM44" s="104"/>
      <c r="BN44" s="104"/>
      <c r="BO44" s="104"/>
      <c r="BP44" s="104"/>
      <c r="BQ44" s="104"/>
      <c r="BR44" s="104"/>
      <c r="BS44" s="104"/>
      <c r="BT44" s="104"/>
      <c r="BU44" s="104"/>
      <c r="BV44" s="104"/>
      <c r="BW44" s="104"/>
      <c r="BX44" s="104"/>
      <c r="BY44" s="104"/>
      <c r="BZ44" s="104"/>
      <c r="CA44" s="104"/>
      <c r="CB44" s="104"/>
      <c r="CC44" s="104"/>
      <c r="CD44" s="104"/>
      <c r="CE44" s="104"/>
      <c r="CF44" s="104"/>
      <c r="CG44" s="104"/>
      <c r="CH44" s="104"/>
      <c r="CI44" s="104"/>
      <c r="CJ44" s="104"/>
      <c r="CK44" s="104"/>
    </row>
    <row r="45" spans="1:89" x14ac:dyDescent="0.35">
      <c r="A45" s="115" t="s">
        <v>98</v>
      </c>
      <c r="B45" s="116"/>
      <c r="C45" s="116"/>
      <c r="D45" s="116"/>
      <c r="E45" s="116"/>
      <c r="F45" s="116"/>
      <c r="G45" s="117"/>
      <c r="H45" s="117"/>
      <c r="I45" s="117"/>
      <c r="J45" s="117"/>
      <c r="K45" s="117"/>
      <c r="L45" s="117"/>
      <c r="M45" s="117"/>
      <c r="N45" s="117"/>
      <c r="O45" s="117"/>
      <c r="P45" s="117"/>
      <c r="Q45" s="117"/>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04"/>
      <c r="AR45" s="104"/>
      <c r="AS45" s="104"/>
      <c r="AT45" s="104"/>
      <c r="AU45" s="104"/>
      <c r="AV45" s="104"/>
      <c r="AW45" s="104"/>
      <c r="AX45" s="104"/>
      <c r="AY45" s="104"/>
      <c r="AZ45" s="104"/>
      <c r="BA45" s="104"/>
      <c r="BB45" s="104"/>
      <c r="BC45" s="104"/>
      <c r="BD45" s="104"/>
      <c r="BE45" s="104"/>
      <c r="BF45" s="104"/>
      <c r="BG45" s="104"/>
      <c r="BH45" s="104"/>
      <c r="BI45" s="104"/>
      <c r="BJ45" s="104"/>
      <c r="BK45" s="104"/>
      <c r="BL45" s="104"/>
      <c r="BM45" s="104"/>
      <c r="BN45" s="104"/>
      <c r="BO45" s="104"/>
      <c r="BP45" s="104"/>
      <c r="BQ45" s="104"/>
      <c r="BR45" s="104"/>
      <c r="BS45" s="104"/>
      <c r="BT45" s="104"/>
      <c r="BU45" s="104"/>
      <c r="BV45" s="104"/>
      <c r="BW45" s="104"/>
      <c r="BX45" s="104"/>
      <c r="BY45" s="104"/>
      <c r="BZ45" s="104"/>
      <c r="CA45" s="104"/>
      <c r="CB45" s="104"/>
      <c r="CC45" s="104"/>
      <c r="CD45" s="104"/>
      <c r="CE45" s="104"/>
      <c r="CF45" s="104"/>
      <c r="CG45" s="104"/>
      <c r="CH45" s="104"/>
      <c r="CI45" s="104"/>
      <c r="CJ45" s="104"/>
      <c r="CK45" s="104"/>
    </row>
    <row r="46" spans="1:89" x14ac:dyDescent="0.35">
      <c r="A46" s="115"/>
      <c r="B46" s="116"/>
      <c r="C46" s="116"/>
      <c r="D46" s="116"/>
      <c r="E46" s="116"/>
      <c r="F46" s="116"/>
      <c r="G46" s="117"/>
      <c r="H46" s="117"/>
      <c r="I46" s="117"/>
      <c r="J46" s="117"/>
      <c r="K46" s="117"/>
      <c r="L46" s="117"/>
      <c r="M46" s="117"/>
      <c r="N46" s="117"/>
      <c r="O46" s="117"/>
      <c r="P46" s="117"/>
      <c r="Q46" s="117"/>
      <c r="R46" s="104"/>
      <c r="S46" s="104"/>
      <c r="T46" s="104"/>
      <c r="U46" s="104"/>
      <c r="V46" s="104"/>
      <c r="W46" s="104"/>
      <c r="X46" s="104"/>
      <c r="Y46" s="104"/>
      <c r="Z46" s="104"/>
      <c r="AA46" s="104"/>
      <c r="AB46" s="104"/>
      <c r="AC46" s="104"/>
      <c r="AD46" s="104"/>
      <c r="AE46" s="104"/>
      <c r="AF46" s="104"/>
      <c r="AG46" s="104"/>
      <c r="AH46" s="104"/>
      <c r="AI46" s="104"/>
      <c r="AJ46" s="104"/>
      <c r="AK46" s="104"/>
      <c r="AL46" s="104"/>
      <c r="AM46" s="104"/>
      <c r="AN46" s="104"/>
      <c r="AO46" s="104"/>
      <c r="AP46" s="104"/>
      <c r="AQ46" s="104"/>
      <c r="AR46" s="104"/>
      <c r="AS46" s="104"/>
      <c r="AT46" s="104"/>
      <c r="AU46" s="104"/>
      <c r="AV46" s="104"/>
      <c r="AW46" s="104"/>
      <c r="AX46" s="104"/>
      <c r="AY46" s="104"/>
      <c r="AZ46" s="104"/>
      <c r="BA46" s="104"/>
      <c r="BB46" s="104"/>
      <c r="BC46" s="104"/>
      <c r="BD46" s="104"/>
      <c r="BE46" s="104"/>
      <c r="BF46" s="104"/>
      <c r="BG46" s="104"/>
      <c r="BH46" s="104"/>
      <c r="BI46" s="104"/>
      <c r="BJ46" s="104"/>
      <c r="BK46" s="104"/>
      <c r="BL46" s="104"/>
      <c r="BM46" s="104"/>
      <c r="BN46" s="104"/>
      <c r="BO46" s="104"/>
      <c r="BP46" s="104"/>
      <c r="BQ46" s="104"/>
      <c r="BR46" s="104"/>
      <c r="BS46" s="104"/>
      <c r="BT46" s="104"/>
      <c r="BU46" s="104"/>
      <c r="BV46" s="104"/>
      <c r="BW46" s="104"/>
      <c r="BX46" s="104"/>
      <c r="BY46" s="104"/>
      <c r="BZ46" s="104"/>
      <c r="CA46" s="104"/>
      <c r="CB46" s="104"/>
      <c r="CC46" s="104"/>
      <c r="CD46" s="104"/>
      <c r="CE46" s="104"/>
      <c r="CF46" s="104"/>
      <c r="CG46" s="104"/>
      <c r="CH46" s="104"/>
      <c r="CI46" s="104"/>
      <c r="CJ46" s="104"/>
      <c r="CK46" s="104"/>
    </row>
    <row r="47" spans="1:89" x14ac:dyDescent="0.35">
      <c r="A47" s="171" t="s">
        <v>97</v>
      </c>
      <c r="B47" s="116"/>
      <c r="C47" s="116"/>
      <c r="D47" s="116"/>
      <c r="E47" s="116"/>
      <c r="F47" s="116"/>
      <c r="G47" s="117"/>
      <c r="H47" s="117"/>
      <c r="I47" s="117"/>
      <c r="J47" s="117"/>
      <c r="K47" s="117"/>
      <c r="L47" s="117"/>
      <c r="M47" s="117"/>
      <c r="N47" s="117"/>
      <c r="O47" s="117"/>
      <c r="P47" s="117"/>
      <c r="Q47" s="117"/>
      <c r="R47" s="104"/>
      <c r="S47" s="104"/>
      <c r="T47" s="104"/>
      <c r="U47" s="104"/>
      <c r="V47" s="104"/>
      <c r="W47" s="104"/>
      <c r="X47" s="104"/>
      <c r="Y47" s="104"/>
      <c r="Z47" s="104"/>
      <c r="AA47" s="104"/>
      <c r="AB47" s="104"/>
      <c r="AC47" s="104"/>
      <c r="AD47" s="104"/>
      <c r="AE47" s="104"/>
      <c r="AF47" s="104"/>
      <c r="AG47" s="104"/>
      <c r="AH47" s="104"/>
      <c r="AI47" s="104"/>
      <c r="AJ47" s="104"/>
      <c r="AK47" s="104"/>
      <c r="AL47" s="104"/>
      <c r="AM47" s="104"/>
      <c r="AN47" s="104"/>
      <c r="AO47" s="104"/>
      <c r="AP47" s="104"/>
      <c r="AQ47" s="104"/>
      <c r="AR47" s="104"/>
      <c r="AS47" s="104"/>
      <c r="AT47" s="104"/>
      <c r="AU47" s="104"/>
      <c r="AV47" s="104"/>
      <c r="AW47" s="104"/>
      <c r="AX47" s="104"/>
      <c r="AY47" s="104"/>
      <c r="AZ47" s="104"/>
      <c r="BA47" s="104"/>
      <c r="BB47" s="104"/>
      <c r="BC47" s="104"/>
      <c r="BD47" s="104"/>
      <c r="BE47" s="104"/>
      <c r="BF47" s="104"/>
      <c r="BG47" s="104"/>
      <c r="BH47" s="104"/>
      <c r="BI47" s="104"/>
      <c r="BJ47" s="104"/>
      <c r="BK47" s="104"/>
      <c r="BL47" s="104"/>
      <c r="BM47" s="104"/>
      <c r="BN47" s="104"/>
      <c r="BO47" s="104"/>
      <c r="BP47" s="104"/>
      <c r="BQ47" s="104"/>
      <c r="BR47" s="104"/>
      <c r="BS47" s="104"/>
      <c r="BT47" s="104"/>
      <c r="BU47" s="104"/>
      <c r="BV47" s="104"/>
      <c r="BW47" s="104"/>
      <c r="BX47" s="104"/>
      <c r="BY47" s="104"/>
      <c r="BZ47" s="104"/>
      <c r="CA47" s="104"/>
      <c r="CB47" s="104"/>
      <c r="CC47" s="104"/>
      <c r="CD47" s="104"/>
      <c r="CE47" s="104"/>
      <c r="CF47" s="104"/>
      <c r="CG47" s="104"/>
      <c r="CH47" s="104"/>
      <c r="CI47" s="104"/>
      <c r="CJ47" s="104"/>
      <c r="CK47" s="104"/>
    </row>
    <row r="48" spans="1:89" x14ac:dyDescent="0.35">
      <c r="A48" s="121" t="s">
        <v>96</v>
      </c>
      <c r="B48" s="116"/>
      <c r="C48" s="116"/>
      <c r="D48" s="116"/>
      <c r="E48" s="116"/>
      <c r="F48" s="116"/>
      <c r="G48" s="117"/>
      <c r="H48" s="117"/>
      <c r="I48" s="117"/>
      <c r="J48" s="117"/>
      <c r="K48" s="117"/>
      <c r="L48" s="117"/>
      <c r="M48" s="117"/>
      <c r="N48" s="117"/>
      <c r="O48" s="117"/>
      <c r="P48" s="117"/>
      <c r="Q48" s="117"/>
      <c r="R48" s="104"/>
      <c r="S48" s="104"/>
      <c r="T48" s="104"/>
      <c r="U48" s="104"/>
      <c r="V48" s="104"/>
      <c r="W48" s="104"/>
      <c r="X48" s="104"/>
      <c r="Y48" s="104"/>
      <c r="Z48" s="104"/>
      <c r="AA48" s="104"/>
      <c r="AB48" s="104"/>
      <c r="AC48" s="104"/>
      <c r="AD48" s="104"/>
      <c r="AE48" s="104"/>
      <c r="AF48" s="104"/>
      <c r="AG48" s="104"/>
      <c r="AH48" s="104"/>
      <c r="AI48" s="104"/>
      <c r="AJ48" s="104"/>
      <c r="AK48" s="104"/>
      <c r="AL48" s="104"/>
      <c r="AM48" s="104"/>
      <c r="AN48" s="104"/>
      <c r="AO48" s="104"/>
      <c r="AP48" s="104"/>
      <c r="AQ48" s="104"/>
      <c r="AR48" s="104"/>
      <c r="AS48" s="104"/>
      <c r="AT48" s="104"/>
      <c r="AU48" s="104"/>
      <c r="AV48" s="104"/>
      <c r="AW48" s="104"/>
      <c r="AX48" s="104"/>
      <c r="AY48" s="104"/>
      <c r="AZ48" s="104"/>
      <c r="BA48" s="104"/>
      <c r="BB48" s="104"/>
      <c r="BC48" s="104"/>
      <c r="BD48" s="104"/>
      <c r="BE48" s="104"/>
      <c r="BF48" s="104"/>
      <c r="BG48" s="104"/>
      <c r="BH48" s="104"/>
      <c r="BI48" s="104"/>
      <c r="BJ48" s="104"/>
      <c r="BK48" s="104"/>
      <c r="BL48" s="104"/>
      <c r="BM48" s="104"/>
      <c r="BN48" s="104"/>
      <c r="BO48" s="104"/>
      <c r="BP48" s="104"/>
      <c r="BQ48" s="104"/>
      <c r="BR48" s="104"/>
      <c r="BS48" s="104"/>
      <c r="BT48" s="104"/>
      <c r="BU48" s="104"/>
      <c r="BV48" s="104"/>
      <c r="BW48" s="104"/>
      <c r="BX48" s="104"/>
      <c r="BY48" s="104"/>
      <c r="BZ48" s="104"/>
      <c r="CA48" s="104"/>
      <c r="CB48" s="104"/>
      <c r="CC48" s="104"/>
      <c r="CD48" s="104"/>
      <c r="CE48" s="104"/>
      <c r="CF48" s="104"/>
      <c r="CG48" s="104"/>
      <c r="CH48" s="104"/>
      <c r="CI48" s="104"/>
      <c r="CJ48" s="104"/>
      <c r="CK48" s="104"/>
    </row>
    <row r="49" spans="1:89" x14ac:dyDescent="0.35">
      <c r="A49" s="118"/>
      <c r="B49" s="116"/>
      <c r="C49" s="116"/>
      <c r="D49" s="116"/>
      <c r="E49" s="116"/>
      <c r="F49" s="116"/>
      <c r="G49" s="117"/>
      <c r="H49" s="117"/>
      <c r="I49" s="117"/>
      <c r="J49" s="117"/>
      <c r="K49" s="117"/>
      <c r="L49" s="117"/>
      <c r="M49" s="117"/>
      <c r="N49" s="117"/>
      <c r="O49" s="117"/>
      <c r="P49" s="117"/>
      <c r="Q49" s="117"/>
      <c r="R49" s="104"/>
      <c r="S49" s="104"/>
      <c r="T49" s="104"/>
      <c r="U49" s="104"/>
      <c r="V49" s="104"/>
      <c r="W49" s="104"/>
      <c r="X49" s="104"/>
      <c r="Y49" s="104"/>
      <c r="Z49" s="104"/>
      <c r="AA49" s="104"/>
      <c r="AB49" s="104"/>
      <c r="AC49" s="104"/>
      <c r="AD49" s="104"/>
      <c r="AE49" s="104"/>
      <c r="AF49" s="104"/>
      <c r="AG49" s="104"/>
      <c r="AH49" s="104"/>
      <c r="AI49" s="104"/>
      <c r="AJ49" s="104"/>
      <c r="AK49" s="104"/>
      <c r="AL49" s="104"/>
      <c r="AM49" s="104"/>
      <c r="AN49" s="104"/>
      <c r="AO49" s="104"/>
      <c r="AP49" s="104"/>
      <c r="AQ49" s="104"/>
      <c r="AR49" s="104"/>
      <c r="AS49" s="104"/>
      <c r="AT49" s="104"/>
      <c r="AU49" s="104"/>
      <c r="AV49" s="104"/>
      <c r="AW49" s="104"/>
      <c r="AX49" s="104"/>
      <c r="AY49" s="104"/>
      <c r="AZ49" s="104"/>
      <c r="BA49" s="104"/>
      <c r="BB49" s="104"/>
      <c r="BC49" s="104"/>
      <c r="BD49" s="104"/>
      <c r="BE49" s="104"/>
      <c r="BF49" s="104"/>
      <c r="BG49" s="104"/>
      <c r="BH49" s="104"/>
      <c r="BI49" s="104"/>
      <c r="BJ49" s="104"/>
      <c r="BK49" s="104"/>
      <c r="BL49" s="104"/>
      <c r="BM49" s="104"/>
      <c r="BN49" s="104"/>
      <c r="BO49" s="104"/>
      <c r="BP49" s="104"/>
      <c r="BQ49" s="104"/>
      <c r="BR49" s="104"/>
      <c r="BS49" s="104"/>
      <c r="BT49" s="104"/>
      <c r="BU49" s="104"/>
      <c r="BV49" s="104"/>
      <c r="BW49" s="104"/>
      <c r="BX49" s="104"/>
      <c r="BY49" s="104"/>
      <c r="BZ49" s="104"/>
      <c r="CA49" s="104"/>
      <c r="CB49" s="104"/>
      <c r="CC49" s="104"/>
      <c r="CD49" s="104"/>
      <c r="CE49" s="104"/>
      <c r="CF49" s="104"/>
      <c r="CG49" s="104"/>
      <c r="CH49" s="104"/>
      <c r="CI49" s="104"/>
      <c r="CJ49" s="104"/>
      <c r="CK49" s="104"/>
    </row>
    <row r="50" spans="1:89" x14ac:dyDescent="0.35">
      <c r="A50" s="172" t="s">
        <v>92</v>
      </c>
      <c r="B50" s="117"/>
      <c r="C50" s="117"/>
      <c r="D50" s="117"/>
      <c r="E50" s="117"/>
      <c r="F50" s="117"/>
      <c r="G50" s="117"/>
      <c r="H50" s="117"/>
      <c r="I50" s="117"/>
      <c r="J50" s="117"/>
      <c r="K50" s="117"/>
      <c r="L50" s="117"/>
      <c r="M50" s="117"/>
      <c r="N50" s="117"/>
      <c r="O50" s="117"/>
      <c r="P50" s="117"/>
      <c r="Q50" s="117"/>
      <c r="R50" s="104"/>
      <c r="S50" s="104"/>
      <c r="T50" s="104"/>
      <c r="U50" s="104"/>
      <c r="V50" s="104"/>
      <c r="W50" s="104"/>
      <c r="X50" s="104"/>
      <c r="Y50" s="104"/>
      <c r="Z50" s="104"/>
      <c r="AA50" s="104"/>
      <c r="AB50" s="104"/>
      <c r="AC50" s="104"/>
      <c r="AD50" s="104"/>
      <c r="AE50" s="104"/>
      <c r="AF50" s="104"/>
      <c r="AG50" s="104"/>
      <c r="AH50" s="104"/>
      <c r="AI50" s="104"/>
      <c r="AJ50" s="104"/>
      <c r="AK50" s="104"/>
      <c r="AL50" s="104"/>
      <c r="AM50" s="104"/>
      <c r="AN50" s="104"/>
      <c r="AO50" s="104"/>
      <c r="AP50" s="104"/>
      <c r="AQ50" s="104"/>
      <c r="AR50" s="104"/>
      <c r="AS50" s="104"/>
      <c r="AT50" s="104"/>
      <c r="AU50" s="104"/>
      <c r="AV50" s="104"/>
      <c r="AW50" s="104"/>
      <c r="AX50" s="104"/>
      <c r="AY50" s="104"/>
      <c r="AZ50" s="104"/>
      <c r="BA50" s="104"/>
      <c r="BB50" s="104"/>
      <c r="BC50" s="104"/>
      <c r="BD50" s="104"/>
      <c r="BE50" s="104"/>
      <c r="BF50" s="104"/>
      <c r="BG50" s="104"/>
      <c r="BH50" s="104"/>
      <c r="BI50" s="104"/>
      <c r="BJ50" s="104"/>
      <c r="BK50" s="104"/>
      <c r="BL50" s="104"/>
      <c r="BM50" s="104"/>
      <c r="BN50" s="104"/>
      <c r="BO50" s="104"/>
      <c r="BP50" s="104"/>
      <c r="BQ50" s="104"/>
      <c r="BR50" s="104"/>
      <c r="BS50" s="104"/>
      <c r="BT50" s="104"/>
      <c r="BU50" s="104"/>
      <c r="BV50" s="104"/>
      <c r="BW50" s="104"/>
      <c r="BX50" s="104"/>
      <c r="BY50" s="104"/>
      <c r="BZ50" s="104"/>
      <c r="CA50" s="104"/>
      <c r="CB50" s="104"/>
      <c r="CC50" s="104"/>
      <c r="CD50" s="104"/>
      <c r="CE50" s="104"/>
      <c r="CF50" s="104"/>
      <c r="CG50" s="104"/>
      <c r="CH50" s="104"/>
      <c r="CI50" s="104"/>
      <c r="CJ50" s="104"/>
      <c r="CK50" s="104"/>
    </row>
    <row r="51" spans="1:89" x14ac:dyDescent="0.35">
      <c r="A51" s="121" t="s">
        <v>84</v>
      </c>
      <c r="B51" s="117"/>
      <c r="C51" s="117"/>
      <c r="D51" s="117"/>
      <c r="E51" s="117"/>
      <c r="F51" s="117"/>
      <c r="G51" s="117"/>
      <c r="H51" s="117"/>
      <c r="I51" s="117"/>
      <c r="J51" s="117"/>
      <c r="K51" s="117"/>
      <c r="L51" s="117"/>
      <c r="M51" s="117"/>
      <c r="N51" s="117"/>
      <c r="O51" s="117"/>
      <c r="P51" s="117"/>
      <c r="Q51" s="117"/>
      <c r="R51" s="104"/>
      <c r="S51" s="104"/>
      <c r="T51" s="104"/>
      <c r="U51" s="104"/>
      <c r="V51" s="104"/>
      <c r="W51" s="104"/>
      <c r="X51" s="104"/>
      <c r="Y51" s="104"/>
      <c r="Z51" s="104"/>
      <c r="AA51" s="104"/>
      <c r="AB51" s="104"/>
      <c r="AC51" s="104"/>
      <c r="AD51" s="104"/>
      <c r="AE51" s="104"/>
      <c r="AF51" s="104"/>
      <c r="AG51" s="104"/>
      <c r="AH51" s="104"/>
      <c r="AI51" s="104"/>
      <c r="AJ51" s="104"/>
      <c r="AK51" s="104"/>
      <c r="AL51" s="104"/>
      <c r="AM51" s="104"/>
      <c r="AN51" s="104"/>
      <c r="AO51" s="104"/>
      <c r="AP51" s="104"/>
      <c r="AQ51" s="104"/>
      <c r="AR51" s="104"/>
      <c r="AS51" s="104"/>
      <c r="AT51" s="104"/>
      <c r="AU51" s="104"/>
      <c r="AV51" s="104"/>
      <c r="AW51" s="104"/>
      <c r="AX51" s="104"/>
      <c r="AY51" s="104"/>
      <c r="AZ51" s="104"/>
      <c r="BA51" s="104"/>
      <c r="BB51" s="104"/>
      <c r="BC51" s="104"/>
      <c r="BD51" s="104"/>
      <c r="BE51" s="104"/>
      <c r="BF51" s="104"/>
      <c r="BG51" s="104"/>
      <c r="BH51" s="104"/>
      <c r="BI51" s="104"/>
      <c r="BJ51" s="104"/>
      <c r="BK51" s="104"/>
      <c r="BL51" s="104"/>
      <c r="BM51" s="104"/>
      <c r="BN51" s="104"/>
      <c r="BO51" s="104"/>
      <c r="BP51" s="104"/>
      <c r="BQ51" s="104"/>
      <c r="BR51" s="104"/>
      <c r="BS51" s="104"/>
      <c r="BT51" s="104"/>
      <c r="BU51" s="104"/>
      <c r="BV51" s="104"/>
      <c r="BW51" s="104"/>
      <c r="BX51" s="104"/>
      <c r="BY51" s="104"/>
      <c r="BZ51" s="104"/>
      <c r="CA51" s="104"/>
      <c r="CB51" s="104"/>
      <c r="CC51" s="104"/>
      <c r="CD51" s="104"/>
      <c r="CE51" s="104"/>
      <c r="CF51" s="104"/>
      <c r="CG51" s="104"/>
      <c r="CH51" s="104"/>
      <c r="CI51" s="104"/>
      <c r="CJ51" s="104"/>
      <c r="CK51" s="104"/>
    </row>
    <row r="52" spans="1:89" x14ac:dyDescent="0.35">
      <c r="A52" s="121" t="s">
        <v>93</v>
      </c>
      <c r="B52" s="117"/>
      <c r="C52" s="117"/>
      <c r="D52" s="117"/>
      <c r="E52" s="117"/>
      <c r="F52" s="117"/>
      <c r="G52" s="117"/>
      <c r="H52" s="117"/>
      <c r="I52" s="117"/>
      <c r="J52" s="117"/>
      <c r="K52" s="117"/>
      <c r="L52" s="117"/>
      <c r="M52" s="117"/>
      <c r="N52" s="117"/>
      <c r="O52" s="117"/>
      <c r="P52" s="117"/>
      <c r="Q52" s="117"/>
      <c r="R52" s="104"/>
      <c r="S52" s="104"/>
      <c r="T52" s="104"/>
      <c r="U52" s="104"/>
      <c r="V52" s="104"/>
      <c r="W52" s="104"/>
      <c r="X52" s="104"/>
      <c r="Y52" s="104"/>
      <c r="Z52" s="104"/>
      <c r="AA52" s="104"/>
      <c r="AB52" s="104"/>
      <c r="AC52" s="104"/>
      <c r="AD52" s="104"/>
      <c r="AE52" s="104"/>
      <c r="AF52" s="104"/>
      <c r="AG52" s="104"/>
      <c r="AH52" s="104"/>
      <c r="AI52" s="104"/>
      <c r="AJ52" s="104"/>
      <c r="AK52" s="104"/>
      <c r="AL52" s="104"/>
      <c r="AM52" s="104"/>
      <c r="AN52" s="104"/>
      <c r="AO52" s="104"/>
      <c r="AP52" s="104"/>
      <c r="AQ52" s="104"/>
      <c r="AR52" s="104"/>
      <c r="AS52" s="104"/>
      <c r="AT52" s="104"/>
      <c r="AU52" s="104"/>
      <c r="AV52" s="104"/>
      <c r="AW52" s="104"/>
      <c r="AX52" s="104"/>
      <c r="AY52" s="104"/>
      <c r="AZ52" s="104"/>
      <c r="BA52" s="104"/>
      <c r="BB52" s="104"/>
      <c r="BC52" s="104"/>
      <c r="BD52" s="104"/>
      <c r="BE52" s="104"/>
      <c r="BF52" s="104"/>
      <c r="BG52" s="104"/>
      <c r="BH52" s="104"/>
      <c r="BI52" s="104"/>
      <c r="BJ52" s="104"/>
      <c r="BK52" s="104"/>
      <c r="BL52" s="104"/>
      <c r="BM52" s="104"/>
      <c r="BN52" s="104"/>
      <c r="BO52" s="104"/>
      <c r="BP52" s="104"/>
      <c r="BQ52" s="104"/>
      <c r="BR52" s="104"/>
      <c r="BS52" s="104"/>
      <c r="BT52" s="104"/>
      <c r="BU52" s="104"/>
      <c r="BV52" s="104"/>
      <c r="BW52" s="104"/>
      <c r="BX52" s="104"/>
      <c r="BY52" s="104"/>
      <c r="BZ52" s="104"/>
      <c r="CA52" s="104"/>
      <c r="CB52" s="104"/>
      <c r="CC52" s="104"/>
      <c r="CD52" s="104"/>
      <c r="CE52" s="104"/>
      <c r="CF52" s="104"/>
      <c r="CG52" s="104"/>
      <c r="CH52" s="104"/>
      <c r="CI52" s="104"/>
      <c r="CJ52" s="104"/>
      <c r="CK52" s="104"/>
    </row>
    <row r="53" spans="1:89" x14ac:dyDescent="0.35">
      <c r="A53" s="119"/>
      <c r="B53" s="117"/>
      <c r="C53" s="117"/>
      <c r="D53" s="117"/>
      <c r="E53" s="117"/>
      <c r="F53" s="117"/>
      <c r="G53" s="117"/>
      <c r="H53" s="117"/>
      <c r="I53" s="117"/>
      <c r="J53" s="117"/>
      <c r="K53" s="117"/>
      <c r="L53" s="117"/>
      <c r="M53" s="117"/>
      <c r="N53" s="117"/>
      <c r="O53" s="117"/>
      <c r="P53" s="117"/>
      <c r="Q53" s="117"/>
      <c r="R53" s="104"/>
      <c r="S53" s="104"/>
      <c r="T53" s="104"/>
      <c r="U53" s="104"/>
      <c r="V53" s="104"/>
      <c r="W53" s="104"/>
      <c r="X53" s="104"/>
      <c r="Y53" s="104"/>
      <c r="Z53" s="104"/>
      <c r="AA53" s="104"/>
      <c r="AB53" s="104"/>
      <c r="AC53" s="104"/>
      <c r="AD53" s="104"/>
      <c r="AE53" s="104"/>
      <c r="AF53" s="104"/>
      <c r="AG53" s="104"/>
      <c r="AH53" s="104"/>
      <c r="AI53" s="104"/>
      <c r="AJ53" s="104"/>
      <c r="AK53" s="104"/>
      <c r="AL53" s="104"/>
      <c r="AM53" s="104"/>
      <c r="AN53" s="104"/>
      <c r="AO53" s="104"/>
      <c r="AP53" s="104"/>
      <c r="AQ53" s="104"/>
      <c r="AR53" s="104"/>
      <c r="AS53" s="104"/>
      <c r="AT53" s="104"/>
      <c r="AU53" s="104"/>
      <c r="AV53" s="104"/>
      <c r="AW53" s="104"/>
      <c r="AX53" s="104"/>
      <c r="AY53" s="104"/>
      <c r="AZ53" s="104"/>
      <c r="BA53" s="104"/>
      <c r="BB53" s="104"/>
      <c r="BC53" s="104"/>
      <c r="BD53" s="104"/>
      <c r="BE53" s="104"/>
      <c r="BF53" s="104"/>
      <c r="BG53" s="104"/>
      <c r="BH53" s="104"/>
      <c r="BI53" s="104"/>
      <c r="BJ53" s="104"/>
      <c r="BK53" s="104"/>
      <c r="BL53" s="104"/>
      <c r="BM53" s="104"/>
      <c r="BN53" s="104"/>
      <c r="BO53" s="104"/>
      <c r="BP53" s="104"/>
      <c r="BQ53" s="104"/>
      <c r="BR53" s="104"/>
      <c r="BS53" s="104"/>
      <c r="BT53" s="104"/>
      <c r="BU53" s="104"/>
      <c r="BV53" s="104"/>
      <c r="BW53" s="104"/>
      <c r="BX53" s="104"/>
      <c r="BY53" s="104"/>
      <c r="BZ53" s="104"/>
      <c r="CA53" s="104"/>
      <c r="CB53" s="104"/>
      <c r="CC53" s="104"/>
      <c r="CD53" s="104"/>
      <c r="CE53" s="104"/>
      <c r="CF53" s="104"/>
      <c r="CG53" s="104"/>
      <c r="CH53" s="104"/>
      <c r="CI53" s="104"/>
      <c r="CJ53" s="104"/>
      <c r="CK53" s="104"/>
    </row>
    <row r="54" spans="1:89" x14ac:dyDescent="0.35">
      <c r="A54" s="172" t="s">
        <v>85</v>
      </c>
      <c r="B54" s="117"/>
      <c r="C54" s="117"/>
      <c r="D54" s="117"/>
      <c r="E54" s="117"/>
      <c r="F54" s="117"/>
      <c r="G54" s="117"/>
      <c r="H54" s="117"/>
      <c r="I54" s="117"/>
      <c r="J54" s="117"/>
      <c r="K54" s="117"/>
      <c r="L54" s="117"/>
      <c r="M54" s="117"/>
      <c r="N54" s="117"/>
      <c r="O54" s="117"/>
      <c r="P54" s="117"/>
      <c r="Q54" s="117"/>
      <c r="R54" s="104"/>
      <c r="S54" s="104"/>
      <c r="T54" s="104"/>
      <c r="U54" s="104"/>
      <c r="V54" s="104"/>
      <c r="W54" s="104"/>
      <c r="X54" s="104"/>
      <c r="Y54" s="104"/>
      <c r="Z54" s="104"/>
      <c r="AA54" s="104"/>
      <c r="AB54" s="104"/>
      <c r="AC54" s="104"/>
      <c r="AD54" s="104"/>
      <c r="AE54" s="104"/>
      <c r="AF54" s="104"/>
      <c r="AG54" s="104"/>
      <c r="AH54" s="104"/>
      <c r="AI54" s="104"/>
      <c r="AJ54" s="104"/>
      <c r="AK54" s="104"/>
      <c r="AL54" s="104"/>
      <c r="AM54" s="104"/>
      <c r="AN54" s="104"/>
      <c r="AO54" s="104"/>
      <c r="AP54" s="104"/>
      <c r="AQ54" s="104"/>
      <c r="AR54" s="104"/>
      <c r="AS54" s="104"/>
      <c r="AT54" s="104"/>
      <c r="AU54" s="104"/>
      <c r="AV54" s="104"/>
      <c r="AW54" s="104"/>
      <c r="AX54" s="104"/>
      <c r="AY54" s="104"/>
      <c r="AZ54" s="104"/>
      <c r="BA54" s="104"/>
      <c r="BB54" s="104"/>
      <c r="BC54" s="104"/>
      <c r="BD54" s="104"/>
      <c r="BE54" s="104"/>
      <c r="BF54" s="104"/>
      <c r="BG54" s="104"/>
      <c r="BH54" s="104"/>
      <c r="BI54" s="104"/>
      <c r="BJ54" s="104"/>
      <c r="BK54" s="104"/>
      <c r="BL54" s="104"/>
      <c r="BM54" s="104"/>
      <c r="BN54" s="104"/>
      <c r="BO54" s="104"/>
      <c r="BP54" s="104"/>
      <c r="BQ54" s="104"/>
      <c r="BR54" s="104"/>
      <c r="BS54" s="104"/>
      <c r="BT54" s="104"/>
      <c r="BU54" s="104"/>
      <c r="BV54" s="104"/>
      <c r="BW54" s="104"/>
      <c r="BX54" s="104"/>
      <c r="BY54" s="104"/>
      <c r="BZ54" s="104"/>
      <c r="CA54" s="104"/>
      <c r="CB54" s="104"/>
      <c r="CC54" s="104"/>
      <c r="CD54" s="104"/>
      <c r="CE54" s="104"/>
      <c r="CF54" s="104"/>
      <c r="CG54" s="104"/>
      <c r="CH54" s="104"/>
      <c r="CI54" s="104"/>
      <c r="CJ54" s="104"/>
      <c r="CK54" s="104"/>
    </row>
    <row r="55" spans="1:89" x14ac:dyDescent="0.35">
      <c r="A55" s="121" t="s">
        <v>86</v>
      </c>
      <c r="B55" s="117"/>
      <c r="C55" s="117"/>
      <c r="D55" s="117"/>
      <c r="E55" s="117"/>
      <c r="F55" s="117"/>
      <c r="G55" s="117"/>
      <c r="H55" s="117"/>
      <c r="I55" s="117"/>
      <c r="J55" s="117"/>
      <c r="K55" s="117"/>
      <c r="L55" s="117"/>
      <c r="M55" s="117"/>
      <c r="N55" s="117"/>
      <c r="O55" s="117"/>
      <c r="P55" s="117"/>
      <c r="Q55" s="117"/>
      <c r="R55" s="104"/>
      <c r="S55" s="104"/>
      <c r="T55" s="104"/>
      <c r="U55" s="104"/>
      <c r="V55" s="104"/>
      <c r="W55" s="104"/>
      <c r="X55" s="104"/>
      <c r="Y55" s="104"/>
      <c r="Z55" s="104"/>
      <c r="AA55" s="104"/>
      <c r="AB55" s="104"/>
      <c r="AC55" s="104"/>
      <c r="AD55" s="104"/>
      <c r="AE55" s="104"/>
      <c r="AF55" s="104"/>
      <c r="AG55" s="104"/>
      <c r="AH55" s="104"/>
      <c r="AI55" s="104"/>
      <c r="AJ55" s="104"/>
      <c r="AK55" s="104"/>
      <c r="AL55" s="104"/>
      <c r="AM55" s="104"/>
      <c r="AN55" s="104"/>
      <c r="AO55" s="104"/>
      <c r="AP55" s="104"/>
      <c r="AQ55" s="104"/>
      <c r="AR55" s="104"/>
      <c r="AS55" s="104"/>
      <c r="AT55" s="104"/>
      <c r="AU55" s="104"/>
      <c r="AV55" s="104"/>
      <c r="AW55" s="104"/>
      <c r="AX55" s="104"/>
      <c r="AY55" s="104"/>
      <c r="AZ55" s="104"/>
      <c r="BA55" s="104"/>
      <c r="BB55" s="104"/>
      <c r="BC55" s="104"/>
      <c r="BD55" s="104"/>
      <c r="BE55" s="104"/>
      <c r="BF55" s="104"/>
      <c r="BG55" s="104"/>
      <c r="BH55" s="104"/>
      <c r="BI55" s="104"/>
      <c r="BJ55" s="104"/>
      <c r="BK55" s="104"/>
      <c r="BL55" s="104"/>
      <c r="BM55" s="104"/>
      <c r="BN55" s="104"/>
      <c r="BO55" s="104"/>
      <c r="BP55" s="104"/>
      <c r="BQ55" s="104"/>
      <c r="BR55" s="104"/>
      <c r="BS55" s="104"/>
      <c r="BT55" s="104"/>
      <c r="BU55" s="104"/>
      <c r="BV55" s="104"/>
      <c r="BW55" s="104"/>
      <c r="BX55" s="104"/>
      <c r="BY55" s="104"/>
      <c r="BZ55" s="104"/>
      <c r="CA55" s="104"/>
      <c r="CB55" s="104"/>
      <c r="CC55" s="104"/>
      <c r="CD55" s="104"/>
      <c r="CE55" s="104"/>
      <c r="CF55" s="104"/>
      <c r="CG55" s="104"/>
      <c r="CH55" s="104"/>
      <c r="CI55" s="104"/>
      <c r="CJ55" s="104"/>
      <c r="CK55" s="104"/>
    </row>
    <row r="56" spans="1:89" x14ac:dyDescent="0.35">
      <c r="A56" s="119"/>
      <c r="B56" s="117"/>
      <c r="C56" s="117"/>
      <c r="D56" s="117"/>
      <c r="E56" s="117"/>
      <c r="F56" s="117"/>
      <c r="G56" s="117"/>
      <c r="H56" s="117"/>
      <c r="I56" s="117"/>
      <c r="J56" s="117"/>
      <c r="K56" s="117"/>
      <c r="L56" s="117"/>
      <c r="M56" s="117"/>
      <c r="N56" s="117"/>
      <c r="O56" s="117"/>
      <c r="P56" s="117"/>
      <c r="Q56" s="117"/>
      <c r="R56" s="104"/>
      <c r="S56" s="104"/>
      <c r="T56" s="104"/>
      <c r="U56" s="104"/>
      <c r="V56" s="104"/>
      <c r="W56" s="104"/>
      <c r="X56" s="104"/>
      <c r="Y56" s="104"/>
      <c r="Z56" s="104"/>
      <c r="AA56" s="104"/>
      <c r="AB56" s="104"/>
      <c r="AC56" s="104"/>
      <c r="AD56" s="104"/>
      <c r="AE56" s="104"/>
      <c r="AF56" s="104"/>
      <c r="AG56" s="104"/>
      <c r="AH56" s="104"/>
      <c r="AI56" s="104"/>
      <c r="AJ56" s="104"/>
      <c r="AK56" s="104"/>
      <c r="AL56" s="104"/>
      <c r="AM56" s="104"/>
      <c r="AN56" s="104"/>
      <c r="AO56" s="104"/>
      <c r="AP56" s="104"/>
      <c r="AQ56" s="104"/>
      <c r="AR56" s="104"/>
      <c r="AS56" s="104"/>
      <c r="AT56" s="104"/>
      <c r="AU56" s="104"/>
      <c r="AV56" s="104"/>
      <c r="AW56" s="104"/>
      <c r="AX56" s="104"/>
      <c r="AY56" s="104"/>
      <c r="AZ56" s="104"/>
      <c r="BA56" s="104"/>
      <c r="BB56" s="104"/>
      <c r="BC56" s="104"/>
      <c r="BD56" s="104"/>
      <c r="BE56" s="104"/>
      <c r="BF56" s="104"/>
      <c r="BG56" s="104"/>
      <c r="BH56" s="104"/>
      <c r="BI56" s="104"/>
      <c r="BJ56" s="104"/>
      <c r="BK56" s="104"/>
      <c r="BL56" s="104"/>
      <c r="BM56" s="104"/>
      <c r="BN56" s="104"/>
      <c r="BO56" s="104"/>
      <c r="BP56" s="104"/>
      <c r="BQ56" s="104"/>
      <c r="BR56" s="104"/>
      <c r="BS56" s="104"/>
      <c r="BT56" s="104"/>
      <c r="BU56" s="104"/>
      <c r="BV56" s="104"/>
      <c r="BW56" s="104"/>
      <c r="BX56" s="104"/>
      <c r="BY56" s="104"/>
      <c r="BZ56" s="104"/>
      <c r="CA56" s="104"/>
      <c r="CB56" s="104"/>
      <c r="CC56" s="104"/>
      <c r="CD56" s="104"/>
      <c r="CE56" s="104"/>
      <c r="CF56" s="104"/>
      <c r="CG56" s="104"/>
      <c r="CH56" s="104"/>
      <c r="CI56" s="104"/>
      <c r="CJ56" s="104"/>
      <c r="CK56" s="104"/>
    </row>
    <row r="57" spans="1:89" x14ac:dyDescent="0.35">
      <c r="A57" s="172" t="s">
        <v>94</v>
      </c>
      <c r="B57" s="117"/>
      <c r="C57" s="117"/>
      <c r="D57" s="117"/>
      <c r="E57" s="117"/>
      <c r="F57" s="117"/>
      <c r="G57" s="117"/>
      <c r="H57" s="117"/>
      <c r="I57" s="117"/>
      <c r="J57" s="117"/>
      <c r="K57" s="117"/>
      <c r="L57" s="117"/>
      <c r="M57" s="117"/>
      <c r="N57" s="117"/>
      <c r="O57" s="117"/>
      <c r="P57" s="117"/>
      <c r="Q57" s="117"/>
      <c r="R57" s="104"/>
      <c r="S57" s="104"/>
      <c r="T57" s="104"/>
      <c r="U57" s="104"/>
      <c r="V57" s="104"/>
      <c r="W57" s="104"/>
      <c r="X57" s="104"/>
      <c r="Y57" s="104"/>
      <c r="Z57" s="104"/>
      <c r="AA57" s="104"/>
      <c r="AB57" s="104"/>
      <c r="AC57" s="104"/>
      <c r="AD57" s="104"/>
      <c r="AE57" s="104"/>
      <c r="AF57" s="104"/>
      <c r="AG57" s="104"/>
      <c r="AH57" s="104"/>
      <c r="AI57" s="104"/>
      <c r="AJ57" s="104"/>
      <c r="AK57" s="104"/>
      <c r="AL57" s="104"/>
      <c r="AM57" s="104"/>
      <c r="AN57" s="104"/>
      <c r="AO57" s="104"/>
      <c r="AP57" s="104"/>
      <c r="AQ57" s="104"/>
      <c r="AR57" s="104"/>
      <c r="AS57" s="104"/>
      <c r="AT57" s="104"/>
      <c r="AU57" s="104"/>
      <c r="AV57" s="104"/>
      <c r="AW57" s="104"/>
      <c r="AX57" s="104"/>
      <c r="AY57" s="104"/>
      <c r="AZ57" s="104"/>
      <c r="BA57" s="104"/>
      <c r="BB57" s="104"/>
      <c r="BC57" s="104"/>
      <c r="BD57" s="104"/>
      <c r="BE57" s="104"/>
      <c r="BF57" s="104"/>
      <c r="BG57" s="104"/>
      <c r="BH57" s="104"/>
      <c r="BI57" s="104"/>
      <c r="BJ57" s="104"/>
      <c r="BK57" s="104"/>
      <c r="BL57" s="104"/>
      <c r="BM57" s="104"/>
      <c r="BN57" s="104"/>
      <c r="BO57" s="104"/>
      <c r="BP57" s="104"/>
      <c r="BQ57" s="104"/>
      <c r="BR57" s="104"/>
      <c r="BS57" s="104"/>
      <c r="BT57" s="104"/>
      <c r="BU57" s="104"/>
      <c r="BV57" s="104"/>
      <c r="BW57" s="104"/>
      <c r="BX57" s="104"/>
      <c r="BY57" s="104"/>
      <c r="BZ57" s="104"/>
      <c r="CA57" s="104"/>
      <c r="CB57" s="104"/>
      <c r="CC57" s="104"/>
      <c r="CD57" s="104"/>
      <c r="CE57" s="104"/>
      <c r="CF57" s="104"/>
      <c r="CG57" s="104"/>
      <c r="CH57" s="104"/>
      <c r="CI57" s="104"/>
      <c r="CJ57" s="104"/>
      <c r="CK57" s="104"/>
    </row>
    <row r="58" spans="1:89" x14ac:dyDescent="0.35">
      <c r="A58" s="172" t="s">
        <v>95</v>
      </c>
      <c r="B58" s="117"/>
      <c r="C58" s="117"/>
      <c r="D58" s="117"/>
      <c r="E58" s="117"/>
      <c r="F58" s="117"/>
      <c r="G58" s="117"/>
      <c r="H58" s="117"/>
      <c r="I58" s="117"/>
      <c r="J58" s="117"/>
      <c r="K58" s="117"/>
      <c r="L58" s="117"/>
      <c r="M58" s="117"/>
      <c r="N58" s="117"/>
      <c r="O58" s="117"/>
      <c r="P58" s="117"/>
      <c r="Q58" s="117"/>
      <c r="R58" s="104"/>
      <c r="S58" s="104"/>
      <c r="T58" s="104"/>
      <c r="U58" s="104"/>
      <c r="V58" s="104"/>
      <c r="W58" s="104"/>
      <c r="X58" s="104"/>
      <c r="Y58" s="104"/>
      <c r="Z58" s="104"/>
      <c r="AA58" s="104"/>
      <c r="AB58" s="104"/>
      <c r="AC58" s="104"/>
      <c r="AD58" s="104"/>
      <c r="AE58" s="104"/>
      <c r="AF58" s="104"/>
      <c r="AG58" s="104"/>
      <c r="AH58" s="104"/>
      <c r="AI58" s="104"/>
      <c r="AJ58" s="104"/>
      <c r="AK58" s="104"/>
      <c r="AL58" s="104"/>
      <c r="AM58" s="104"/>
      <c r="AN58" s="104"/>
      <c r="AO58" s="104"/>
      <c r="AP58" s="104"/>
      <c r="AQ58" s="104"/>
      <c r="AR58" s="104"/>
      <c r="AS58" s="104"/>
      <c r="AT58" s="104"/>
      <c r="AU58" s="104"/>
      <c r="AV58" s="104"/>
      <c r="AW58" s="104"/>
      <c r="AX58" s="104"/>
      <c r="AY58" s="104"/>
      <c r="AZ58" s="104"/>
      <c r="BA58" s="104"/>
      <c r="BB58" s="104"/>
      <c r="BC58" s="104"/>
      <c r="BD58" s="104"/>
      <c r="BE58" s="104"/>
      <c r="BF58" s="104"/>
      <c r="BG58" s="104"/>
      <c r="BH58" s="104"/>
      <c r="BI58" s="104"/>
      <c r="BJ58" s="104"/>
      <c r="BK58" s="104"/>
      <c r="BL58" s="104"/>
      <c r="BM58" s="104"/>
      <c r="BN58" s="104"/>
      <c r="BO58" s="104"/>
      <c r="BP58" s="104"/>
      <c r="BQ58" s="104"/>
      <c r="BR58" s="104"/>
      <c r="BS58" s="104"/>
      <c r="BT58" s="104"/>
      <c r="BU58" s="104"/>
      <c r="BV58" s="104"/>
      <c r="BW58" s="104"/>
      <c r="BX58" s="104"/>
      <c r="BY58" s="104"/>
      <c r="BZ58" s="104"/>
      <c r="CA58" s="104"/>
      <c r="CB58" s="104"/>
      <c r="CC58" s="104"/>
      <c r="CD58" s="104"/>
      <c r="CE58" s="104"/>
      <c r="CF58" s="104"/>
      <c r="CG58" s="104"/>
      <c r="CH58" s="104"/>
      <c r="CI58" s="104"/>
      <c r="CJ58" s="104"/>
      <c r="CK58" s="104"/>
    </row>
    <row r="59" spans="1:89" x14ac:dyDescent="0.35">
      <c r="A59" s="119"/>
      <c r="B59" s="117"/>
      <c r="C59" s="117"/>
      <c r="D59" s="117"/>
      <c r="E59" s="117"/>
      <c r="F59" s="117"/>
      <c r="G59" s="117"/>
      <c r="H59" s="117"/>
      <c r="I59" s="117"/>
      <c r="J59" s="117"/>
      <c r="K59" s="117"/>
      <c r="L59" s="117"/>
      <c r="M59" s="117"/>
      <c r="N59" s="117"/>
      <c r="O59" s="117"/>
      <c r="P59" s="117"/>
      <c r="Q59" s="117"/>
      <c r="R59" s="104"/>
      <c r="S59" s="104"/>
      <c r="T59" s="104"/>
      <c r="U59" s="104"/>
      <c r="V59" s="104"/>
      <c r="W59" s="104"/>
      <c r="X59" s="104"/>
      <c r="Y59" s="104"/>
      <c r="Z59" s="104"/>
      <c r="AA59" s="104"/>
      <c r="AB59" s="104"/>
      <c r="AC59" s="104"/>
      <c r="AD59" s="104"/>
      <c r="AE59" s="104"/>
      <c r="AF59" s="104"/>
      <c r="AG59" s="104"/>
      <c r="AH59" s="104"/>
      <c r="AI59" s="104"/>
      <c r="AJ59" s="104"/>
      <c r="AK59" s="104"/>
      <c r="AL59" s="104"/>
      <c r="AM59" s="104"/>
      <c r="AN59" s="104"/>
      <c r="AO59" s="104"/>
      <c r="AP59" s="104"/>
      <c r="AQ59" s="104"/>
      <c r="AR59" s="104"/>
      <c r="AS59" s="104"/>
      <c r="AT59" s="104"/>
      <c r="AU59" s="104"/>
      <c r="AV59" s="104"/>
      <c r="AW59" s="104"/>
      <c r="AX59" s="104"/>
      <c r="AY59" s="104"/>
      <c r="AZ59" s="104"/>
      <c r="BA59" s="104"/>
      <c r="BB59" s="104"/>
      <c r="BC59" s="104"/>
      <c r="BD59" s="104"/>
      <c r="BE59" s="104"/>
      <c r="BF59" s="104"/>
      <c r="BG59" s="104"/>
      <c r="BH59" s="104"/>
      <c r="BI59" s="104"/>
      <c r="BJ59" s="104"/>
      <c r="BK59" s="104"/>
      <c r="BL59" s="104"/>
      <c r="BM59" s="104"/>
      <c r="BN59" s="104"/>
      <c r="BO59" s="104"/>
      <c r="BP59" s="104"/>
      <c r="BQ59" s="104"/>
      <c r="BR59" s="104"/>
      <c r="BS59" s="104"/>
      <c r="BT59" s="104"/>
      <c r="BU59" s="104"/>
      <c r="BV59" s="104"/>
      <c r="BW59" s="104"/>
      <c r="BX59" s="104"/>
      <c r="BY59" s="104"/>
      <c r="BZ59" s="104"/>
      <c r="CA59" s="104"/>
      <c r="CB59" s="104"/>
      <c r="CC59" s="104"/>
      <c r="CD59" s="104"/>
      <c r="CE59" s="104"/>
      <c r="CF59" s="104"/>
      <c r="CG59" s="104"/>
      <c r="CH59" s="104"/>
      <c r="CI59" s="104"/>
      <c r="CJ59" s="104"/>
      <c r="CK59" s="104"/>
    </row>
    <row r="60" spans="1:89" x14ac:dyDescent="0.35">
      <c r="A60" s="172" t="s">
        <v>87</v>
      </c>
      <c r="B60" s="117"/>
      <c r="C60" s="117"/>
      <c r="D60" s="117"/>
      <c r="E60" s="117"/>
      <c r="F60" s="117"/>
      <c r="G60" s="117"/>
      <c r="H60" s="117"/>
      <c r="I60" s="117"/>
      <c r="J60" s="117"/>
      <c r="K60" s="117"/>
      <c r="L60" s="117"/>
      <c r="M60" s="117"/>
      <c r="N60" s="117"/>
      <c r="O60" s="117"/>
      <c r="P60" s="117"/>
      <c r="Q60" s="117"/>
      <c r="R60" s="104"/>
      <c r="S60" s="104"/>
      <c r="T60" s="104"/>
      <c r="U60" s="104"/>
      <c r="V60" s="104"/>
      <c r="W60" s="104"/>
      <c r="X60" s="104"/>
      <c r="Y60" s="104"/>
      <c r="Z60" s="104"/>
      <c r="AA60" s="104"/>
      <c r="AB60" s="104"/>
      <c r="AC60" s="104"/>
      <c r="AD60" s="104"/>
      <c r="AE60" s="104"/>
      <c r="AF60" s="104"/>
      <c r="AG60" s="104"/>
      <c r="AH60" s="104"/>
      <c r="AI60" s="104"/>
      <c r="AJ60" s="104"/>
      <c r="AK60" s="104"/>
      <c r="AL60" s="104"/>
      <c r="AM60" s="104"/>
      <c r="AN60" s="104"/>
      <c r="AO60" s="104"/>
      <c r="AP60" s="104"/>
      <c r="AQ60" s="104"/>
      <c r="AR60" s="104"/>
      <c r="AS60" s="104"/>
      <c r="AT60" s="104"/>
      <c r="AU60" s="104"/>
      <c r="AV60" s="104"/>
      <c r="AW60" s="104"/>
      <c r="AX60" s="104"/>
      <c r="AY60" s="104"/>
      <c r="AZ60" s="104"/>
      <c r="BA60" s="104"/>
      <c r="BB60" s="104"/>
      <c r="BC60" s="104"/>
      <c r="BD60" s="104"/>
      <c r="BE60" s="104"/>
      <c r="BF60" s="104"/>
      <c r="BG60" s="104"/>
      <c r="BH60" s="104"/>
      <c r="BI60" s="104"/>
      <c r="BJ60" s="104"/>
      <c r="BK60" s="104"/>
      <c r="BL60" s="104"/>
      <c r="BM60" s="104"/>
      <c r="BN60" s="104"/>
      <c r="BO60" s="104"/>
      <c r="BP60" s="104"/>
      <c r="BQ60" s="104"/>
      <c r="BR60" s="104"/>
      <c r="BS60" s="104"/>
      <c r="BT60" s="104"/>
      <c r="BU60" s="104"/>
      <c r="BV60" s="104"/>
      <c r="BW60" s="104"/>
      <c r="BX60" s="104"/>
      <c r="BY60" s="104"/>
      <c r="BZ60" s="104"/>
      <c r="CA60" s="104"/>
      <c r="CB60" s="104"/>
      <c r="CC60" s="104"/>
      <c r="CD60" s="104"/>
      <c r="CE60" s="104"/>
      <c r="CF60" s="104"/>
      <c r="CG60" s="104"/>
      <c r="CH60" s="104"/>
      <c r="CI60" s="104"/>
      <c r="CJ60" s="104"/>
      <c r="CK60" s="104"/>
    </row>
    <row r="61" spans="1:89" x14ac:dyDescent="0.35">
      <c r="A61" s="172" t="s">
        <v>88</v>
      </c>
      <c r="B61" s="117"/>
      <c r="C61" s="117"/>
      <c r="D61" s="117"/>
      <c r="E61" s="117"/>
      <c r="F61" s="117"/>
      <c r="G61" s="117"/>
      <c r="H61" s="117"/>
      <c r="I61" s="117"/>
      <c r="J61" s="117"/>
      <c r="K61" s="117"/>
      <c r="L61" s="117"/>
      <c r="M61" s="117"/>
      <c r="N61" s="117"/>
      <c r="O61" s="117"/>
      <c r="P61" s="117"/>
      <c r="Q61" s="117"/>
      <c r="R61" s="104"/>
      <c r="S61" s="104"/>
      <c r="T61" s="104"/>
      <c r="U61" s="104"/>
      <c r="V61" s="104"/>
      <c r="W61" s="104"/>
      <c r="X61" s="104"/>
      <c r="Y61" s="104"/>
      <c r="Z61" s="104"/>
      <c r="AA61" s="104"/>
      <c r="AB61" s="104"/>
      <c r="AC61" s="104"/>
      <c r="AD61" s="104"/>
      <c r="AE61" s="104"/>
      <c r="AF61" s="104"/>
      <c r="AG61" s="104"/>
      <c r="AH61" s="104"/>
      <c r="AI61" s="104"/>
      <c r="AJ61" s="104"/>
      <c r="AK61" s="104"/>
      <c r="AL61" s="104"/>
      <c r="AM61" s="104"/>
      <c r="AN61" s="104"/>
      <c r="AO61" s="104"/>
      <c r="AP61" s="104"/>
      <c r="AQ61" s="104"/>
      <c r="AR61" s="104"/>
      <c r="AS61" s="104"/>
      <c r="AT61" s="104"/>
      <c r="AU61" s="104"/>
      <c r="AV61" s="104"/>
      <c r="AW61" s="104"/>
      <c r="AX61" s="104"/>
      <c r="AY61" s="104"/>
      <c r="AZ61" s="104"/>
      <c r="BA61" s="104"/>
      <c r="BB61" s="104"/>
      <c r="BC61" s="104"/>
      <c r="BD61" s="104"/>
      <c r="BE61" s="104"/>
      <c r="BF61" s="104"/>
      <c r="BG61" s="104"/>
      <c r="BH61" s="104"/>
      <c r="BI61" s="104"/>
      <c r="BJ61" s="104"/>
      <c r="BK61" s="104"/>
      <c r="BL61" s="104"/>
      <c r="BM61" s="104"/>
      <c r="BN61" s="104"/>
      <c r="BO61" s="104"/>
      <c r="BP61" s="104"/>
      <c r="BQ61" s="104"/>
      <c r="BR61" s="104"/>
      <c r="BS61" s="104"/>
      <c r="BT61" s="104"/>
      <c r="BU61" s="104"/>
      <c r="BV61" s="104"/>
      <c r="BW61" s="104"/>
      <c r="BX61" s="104"/>
      <c r="BY61" s="104"/>
      <c r="BZ61" s="104"/>
      <c r="CA61" s="104"/>
      <c r="CB61" s="104"/>
      <c r="CC61" s="104"/>
      <c r="CD61" s="104"/>
      <c r="CE61" s="104"/>
      <c r="CF61" s="104"/>
      <c r="CG61" s="104"/>
      <c r="CH61" s="104"/>
      <c r="CI61" s="104"/>
      <c r="CJ61" s="104"/>
      <c r="CK61" s="104"/>
    </row>
    <row r="62" spans="1:89" x14ac:dyDescent="0.35">
      <c r="A62" s="172" t="s">
        <v>89</v>
      </c>
      <c r="B62" s="117"/>
      <c r="C62" s="117"/>
      <c r="D62" s="117"/>
      <c r="E62" s="117"/>
      <c r="F62" s="117"/>
      <c r="G62" s="117"/>
      <c r="H62" s="117"/>
      <c r="I62" s="117"/>
      <c r="J62" s="117"/>
      <c r="K62" s="117"/>
      <c r="L62" s="117"/>
      <c r="M62" s="117"/>
      <c r="N62" s="117"/>
      <c r="O62" s="117"/>
      <c r="P62" s="117"/>
      <c r="Q62" s="117"/>
      <c r="R62" s="104"/>
      <c r="S62" s="104"/>
      <c r="T62" s="104"/>
      <c r="U62" s="104"/>
      <c r="V62" s="104"/>
      <c r="W62" s="104"/>
      <c r="X62" s="104"/>
      <c r="Y62" s="104"/>
      <c r="Z62" s="104"/>
      <c r="AA62" s="104"/>
      <c r="AB62" s="104"/>
      <c r="AC62" s="104"/>
      <c r="AD62" s="104"/>
      <c r="AE62" s="104"/>
      <c r="AF62" s="104"/>
      <c r="AG62" s="104"/>
      <c r="AH62" s="104"/>
      <c r="AI62" s="104"/>
      <c r="AJ62" s="104"/>
      <c r="AK62" s="104"/>
      <c r="AL62" s="104"/>
      <c r="AM62" s="104"/>
      <c r="AN62" s="104"/>
      <c r="AO62" s="104"/>
      <c r="AP62" s="104"/>
      <c r="AQ62" s="104"/>
      <c r="AR62" s="104"/>
      <c r="AS62" s="104"/>
      <c r="AT62" s="104"/>
      <c r="AU62" s="104"/>
      <c r="AV62" s="104"/>
      <c r="AW62" s="104"/>
      <c r="AX62" s="104"/>
      <c r="AY62" s="104"/>
      <c r="AZ62" s="104"/>
      <c r="BA62" s="104"/>
      <c r="BB62" s="104"/>
      <c r="BC62" s="104"/>
      <c r="BD62" s="104"/>
      <c r="BE62" s="104"/>
      <c r="BF62" s="104"/>
      <c r="BG62" s="104"/>
      <c r="BH62" s="104"/>
      <c r="BI62" s="104"/>
      <c r="BJ62" s="104"/>
      <c r="BK62" s="104"/>
      <c r="BL62" s="104"/>
      <c r="BM62" s="104"/>
      <c r="BN62" s="104"/>
      <c r="BO62" s="104"/>
      <c r="BP62" s="104"/>
      <c r="BQ62" s="104"/>
      <c r="BR62" s="104"/>
      <c r="BS62" s="104"/>
      <c r="BT62" s="104"/>
      <c r="BU62" s="104"/>
      <c r="BV62" s="104"/>
      <c r="BW62" s="104"/>
      <c r="BX62" s="104"/>
      <c r="BY62" s="104"/>
      <c r="BZ62" s="104"/>
      <c r="CA62" s="104"/>
      <c r="CB62" s="104"/>
      <c r="CC62" s="104"/>
      <c r="CD62" s="104"/>
      <c r="CE62" s="104"/>
      <c r="CF62" s="104"/>
      <c r="CG62" s="104"/>
      <c r="CH62" s="104"/>
      <c r="CI62" s="104"/>
      <c r="CJ62" s="104"/>
      <c r="CK62" s="104"/>
    </row>
    <row r="63" spans="1:89" x14ac:dyDescent="0.35">
      <c r="A63" s="172" t="s">
        <v>90</v>
      </c>
      <c r="B63" s="117"/>
      <c r="C63" s="117"/>
      <c r="D63" s="117"/>
      <c r="E63" s="117"/>
      <c r="F63" s="117"/>
      <c r="G63" s="117"/>
      <c r="H63" s="117"/>
      <c r="I63" s="117"/>
      <c r="J63" s="117"/>
      <c r="K63" s="117"/>
      <c r="L63" s="117"/>
      <c r="M63" s="117"/>
      <c r="N63" s="117"/>
      <c r="O63" s="117"/>
      <c r="P63" s="117"/>
      <c r="Q63" s="117"/>
      <c r="R63" s="104"/>
      <c r="S63" s="104"/>
      <c r="T63" s="104"/>
      <c r="U63" s="104"/>
      <c r="V63" s="104"/>
      <c r="W63" s="104"/>
      <c r="X63" s="104"/>
      <c r="Y63" s="104"/>
      <c r="Z63" s="104"/>
      <c r="AA63" s="104"/>
      <c r="AB63" s="104"/>
      <c r="AC63" s="104"/>
      <c r="AD63" s="104"/>
      <c r="AE63" s="104"/>
      <c r="AF63" s="104"/>
      <c r="AG63" s="104"/>
      <c r="AH63" s="104"/>
      <c r="AI63" s="104"/>
      <c r="AJ63" s="104"/>
      <c r="AK63" s="104"/>
      <c r="AL63" s="104"/>
      <c r="AM63" s="104"/>
      <c r="AN63" s="104"/>
      <c r="AO63" s="104"/>
      <c r="AP63" s="104"/>
      <c r="AQ63" s="104"/>
      <c r="AR63" s="104"/>
      <c r="AS63" s="104"/>
      <c r="AT63" s="104"/>
      <c r="AU63" s="104"/>
      <c r="AV63" s="104"/>
      <c r="AW63" s="104"/>
      <c r="AX63" s="104"/>
      <c r="AY63" s="104"/>
      <c r="AZ63" s="104"/>
      <c r="BA63" s="104"/>
      <c r="BB63" s="104"/>
      <c r="BC63" s="104"/>
      <c r="BD63" s="104"/>
      <c r="BE63" s="104"/>
      <c r="BF63" s="104"/>
      <c r="BG63" s="104"/>
      <c r="BH63" s="104"/>
      <c r="BI63" s="104"/>
      <c r="BJ63" s="104"/>
      <c r="BK63" s="104"/>
      <c r="BL63" s="104"/>
      <c r="BM63" s="104"/>
      <c r="BN63" s="104"/>
      <c r="BO63" s="104"/>
      <c r="BP63" s="104"/>
      <c r="BQ63" s="104"/>
      <c r="BR63" s="104"/>
      <c r="BS63" s="104"/>
      <c r="BT63" s="104"/>
      <c r="BU63" s="104"/>
      <c r="BV63" s="104"/>
      <c r="BW63" s="104"/>
      <c r="BX63" s="104"/>
      <c r="BY63" s="104"/>
      <c r="BZ63" s="104"/>
      <c r="CA63" s="104"/>
      <c r="CB63" s="104"/>
      <c r="CC63" s="104"/>
      <c r="CD63" s="104"/>
      <c r="CE63" s="104"/>
      <c r="CF63" s="104"/>
      <c r="CG63" s="104"/>
      <c r="CH63" s="104"/>
      <c r="CI63" s="104"/>
      <c r="CJ63" s="104"/>
      <c r="CK63" s="104"/>
    </row>
    <row r="64" spans="1:89" x14ac:dyDescent="0.35">
      <c r="A64" s="172" t="s">
        <v>91</v>
      </c>
      <c r="B64" s="117"/>
      <c r="C64" s="117"/>
      <c r="D64" s="117"/>
      <c r="E64" s="117"/>
      <c r="F64" s="117"/>
      <c r="G64" s="117"/>
      <c r="H64" s="117"/>
      <c r="I64" s="117"/>
      <c r="J64" s="117"/>
      <c r="K64" s="117"/>
      <c r="L64" s="117"/>
      <c r="M64" s="117"/>
      <c r="N64" s="117"/>
      <c r="O64" s="117"/>
      <c r="P64" s="117"/>
      <c r="Q64" s="117"/>
      <c r="R64" s="104"/>
      <c r="S64" s="104"/>
      <c r="T64" s="104"/>
      <c r="U64" s="104"/>
      <c r="V64" s="104"/>
      <c r="W64" s="104"/>
      <c r="X64" s="104"/>
      <c r="Y64" s="104"/>
      <c r="Z64" s="104"/>
      <c r="AA64" s="104"/>
      <c r="AB64" s="104"/>
      <c r="AC64" s="104"/>
      <c r="AD64" s="104"/>
      <c r="AE64" s="104"/>
      <c r="AF64" s="104"/>
      <c r="AG64" s="104"/>
      <c r="AH64" s="104"/>
      <c r="AI64" s="104"/>
      <c r="AJ64" s="104"/>
      <c r="AK64" s="104"/>
      <c r="AL64" s="104"/>
      <c r="AM64" s="104"/>
      <c r="AN64" s="104"/>
      <c r="AO64" s="104"/>
      <c r="AP64" s="104"/>
      <c r="AQ64" s="104"/>
      <c r="AR64" s="104"/>
      <c r="AS64" s="104"/>
      <c r="AT64" s="104"/>
      <c r="AU64" s="104"/>
      <c r="AV64" s="104"/>
      <c r="AW64" s="104"/>
      <c r="AX64" s="104"/>
      <c r="AY64" s="104"/>
      <c r="AZ64" s="104"/>
      <c r="BA64" s="104"/>
      <c r="BB64" s="104"/>
      <c r="BC64" s="104"/>
      <c r="BD64" s="104"/>
      <c r="BE64" s="104"/>
      <c r="BF64" s="104"/>
      <c r="BG64" s="104"/>
      <c r="BH64" s="104"/>
      <c r="BI64" s="104"/>
      <c r="BJ64" s="104"/>
      <c r="BK64" s="104"/>
      <c r="BL64" s="104"/>
      <c r="BM64" s="104"/>
      <c r="BN64" s="104"/>
      <c r="BO64" s="104"/>
      <c r="BP64" s="104"/>
      <c r="BQ64" s="104"/>
      <c r="BR64" s="104"/>
      <c r="BS64" s="104"/>
      <c r="BT64" s="104"/>
      <c r="BU64" s="104"/>
      <c r="BV64" s="104"/>
      <c r="BW64" s="104"/>
      <c r="BX64" s="104"/>
      <c r="BY64" s="104"/>
      <c r="BZ64" s="104"/>
      <c r="CA64" s="104"/>
      <c r="CB64" s="104"/>
      <c r="CC64" s="104"/>
      <c r="CD64" s="104"/>
      <c r="CE64" s="104"/>
      <c r="CF64" s="104"/>
      <c r="CG64" s="104"/>
      <c r="CH64" s="104"/>
      <c r="CI64" s="104"/>
      <c r="CJ64" s="104"/>
      <c r="CK64" s="104"/>
    </row>
    <row r="65" spans="1:89" x14ac:dyDescent="0.35">
      <c r="A65" s="104"/>
      <c r="B65" s="104"/>
      <c r="C65" s="104"/>
      <c r="D65" s="104"/>
      <c r="E65" s="104"/>
      <c r="F65" s="104"/>
      <c r="G65" s="104"/>
      <c r="H65" s="104"/>
      <c r="I65" s="104"/>
      <c r="J65" s="104"/>
      <c r="K65" s="104"/>
      <c r="L65" s="104"/>
      <c r="M65" s="104"/>
      <c r="N65" s="104"/>
      <c r="O65" s="104"/>
      <c r="P65" s="104"/>
      <c r="Q65" s="104"/>
      <c r="R65" s="104"/>
      <c r="S65" s="104"/>
      <c r="T65" s="104"/>
      <c r="U65" s="104"/>
      <c r="V65" s="104"/>
      <c r="W65" s="104"/>
      <c r="X65" s="104"/>
      <c r="Y65" s="104"/>
      <c r="Z65" s="104"/>
      <c r="AA65" s="104"/>
      <c r="AB65" s="104"/>
      <c r="AC65" s="104"/>
      <c r="AD65" s="104"/>
      <c r="AE65" s="104"/>
      <c r="AF65" s="104"/>
      <c r="AG65" s="104"/>
      <c r="AH65" s="104"/>
      <c r="AI65" s="104"/>
      <c r="AJ65" s="104"/>
      <c r="AK65" s="104"/>
      <c r="AL65" s="104"/>
      <c r="AM65" s="104"/>
      <c r="AN65" s="104"/>
      <c r="AO65" s="104"/>
      <c r="AP65" s="104"/>
      <c r="AQ65" s="104"/>
      <c r="AR65" s="104"/>
      <c r="AS65" s="104"/>
      <c r="AT65" s="104"/>
      <c r="AU65" s="104"/>
      <c r="AV65" s="104"/>
      <c r="AW65" s="104"/>
      <c r="AX65" s="104"/>
      <c r="AY65" s="104"/>
      <c r="AZ65" s="104"/>
      <c r="BA65" s="104"/>
      <c r="BB65" s="104"/>
      <c r="BC65" s="104"/>
      <c r="BD65" s="104"/>
      <c r="BE65" s="104"/>
      <c r="BF65" s="104"/>
      <c r="BG65" s="104"/>
      <c r="BH65" s="104"/>
      <c r="BI65" s="104"/>
      <c r="BJ65" s="104"/>
      <c r="BK65" s="104"/>
      <c r="BL65" s="104"/>
      <c r="BM65" s="104"/>
      <c r="BN65" s="104"/>
      <c r="BO65" s="104"/>
      <c r="BP65" s="104"/>
      <c r="BQ65" s="104"/>
      <c r="BR65" s="104"/>
      <c r="BS65" s="104"/>
      <c r="BT65" s="104"/>
      <c r="BU65" s="104"/>
      <c r="BV65" s="104"/>
      <c r="BW65" s="104"/>
      <c r="BX65" s="104"/>
      <c r="BY65" s="104"/>
      <c r="BZ65" s="104"/>
      <c r="CA65" s="104"/>
      <c r="CB65" s="104"/>
      <c r="CC65" s="104"/>
      <c r="CD65" s="104"/>
      <c r="CE65" s="104"/>
      <c r="CF65" s="104"/>
      <c r="CG65" s="104"/>
      <c r="CH65" s="104"/>
      <c r="CI65" s="104"/>
      <c r="CJ65" s="104"/>
      <c r="CK65" s="104"/>
    </row>
    <row r="66" spans="1:89" x14ac:dyDescent="0.35">
      <c r="A66" s="104"/>
      <c r="B66" s="104"/>
      <c r="C66" s="104"/>
      <c r="D66" s="104"/>
      <c r="E66" s="104"/>
      <c r="F66" s="104"/>
      <c r="G66" s="104"/>
      <c r="H66" s="104"/>
      <c r="I66" s="104"/>
      <c r="J66" s="104"/>
      <c r="K66" s="104"/>
      <c r="L66" s="104"/>
      <c r="M66" s="104"/>
      <c r="N66" s="104"/>
      <c r="O66" s="104"/>
      <c r="P66" s="104"/>
      <c r="Q66" s="104"/>
      <c r="R66" s="104"/>
      <c r="S66" s="104"/>
      <c r="T66" s="104"/>
      <c r="U66" s="104"/>
      <c r="V66" s="104"/>
      <c r="W66" s="104"/>
      <c r="X66" s="104"/>
      <c r="Y66" s="104"/>
      <c r="Z66" s="104"/>
      <c r="AA66" s="104"/>
      <c r="AB66" s="104"/>
      <c r="AC66" s="104"/>
      <c r="AD66" s="104"/>
      <c r="AE66" s="104"/>
      <c r="AF66" s="104"/>
      <c r="AG66" s="104"/>
      <c r="AH66" s="104"/>
      <c r="AI66" s="104"/>
      <c r="AJ66" s="104"/>
      <c r="AK66" s="104"/>
      <c r="AL66" s="104"/>
      <c r="AM66" s="104"/>
      <c r="AN66" s="104"/>
      <c r="AO66" s="104"/>
      <c r="AP66" s="104"/>
      <c r="AQ66" s="104"/>
      <c r="AR66" s="104"/>
      <c r="AS66" s="104"/>
      <c r="AT66" s="104"/>
      <c r="AU66" s="104"/>
      <c r="AV66" s="104"/>
      <c r="AW66" s="104"/>
      <c r="AX66" s="104"/>
      <c r="AY66" s="104"/>
      <c r="AZ66" s="104"/>
      <c r="BA66" s="104"/>
      <c r="BB66" s="104"/>
      <c r="BC66" s="104"/>
      <c r="BD66" s="104"/>
      <c r="BE66" s="104"/>
      <c r="BF66" s="104"/>
      <c r="BG66" s="104"/>
      <c r="BH66" s="104"/>
      <c r="BI66" s="104"/>
      <c r="BJ66" s="104"/>
      <c r="BK66" s="104"/>
      <c r="BL66" s="104"/>
      <c r="BM66" s="104"/>
      <c r="BN66" s="104"/>
      <c r="BO66" s="104"/>
      <c r="BP66" s="104"/>
      <c r="BQ66" s="104"/>
      <c r="BR66" s="104"/>
      <c r="BS66" s="104"/>
      <c r="BT66" s="104"/>
      <c r="BU66" s="104"/>
      <c r="BV66" s="104"/>
      <c r="BW66" s="104"/>
      <c r="BX66" s="104"/>
      <c r="BY66" s="104"/>
      <c r="BZ66" s="104"/>
      <c r="CA66" s="104"/>
      <c r="CB66" s="104"/>
      <c r="CC66" s="104"/>
      <c r="CD66" s="104"/>
      <c r="CE66" s="104"/>
      <c r="CF66" s="104"/>
      <c r="CG66" s="104"/>
      <c r="CH66" s="104"/>
      <c r="CI66" s="104"/>
      <c r="CJ66" s="104"/>
      <c r="CK66" s="104"/>
    </row>
    <row r="67" spans="1:89" x14ac:dyDescent="0.35">
      <c r="A67" s="104"/>
      <c r="B67" s="104"/>
      <c r="C67" s="104"/>
      <c r="D67" s="104"/>
      <c r="E67" s="104"/>
      <c r="F67" s="104"/>
      <c r="G67" s="104"/>
      <c r="H67" s="104"/>
      <c r="I67" s="104"/>
      <c r="J67" s="104"/>
      <c r="K67" s="104"/>
      <c r="L67" s="104"/>
      <c r="M67" s="104"/>
      <c r="N67" s="104"/>
      <c r="O67" s="104"/>
      <c r="P67" s="104"/>
      <c r="Q67" s="104"/>
      <c r="R67" s="104"/>
      <c r="S67" s="104"/>
      <c r="T67" s="104"/>
      <c r="U67" s="104"/>
      <c r="V67" s="104"/>
      <c r="W67" s="104"/>
      <c r="X67" s="104"/>
      <c r="Y67" s="104"/>
      <c r="Z67" s="104"/>
      <c r="AA67" s="104"/>
      <c r="AB67" s="104"/>
      <c r="AC67" s="104"/>
      <c r="AD67" s="104"/>
      <c r="AE67" s="104"/>
      <c r="AF67" s="104"/>
      <c r="AG67" s="104"/>
      <c r="AH67" s="104"/>
      <c r="AI67" s="104"/>
      <c r="AJ67" s="104"/>
      <c r="AK67" s="104"/>
      <c r="AL67" s="104"/>
      <c r="AM67" s="104"/>
      <c r="AN67" s="104"/>
      <c r="AO67" s="104"/>
      <c r="AP67" s="104"/>
      <c r="AQ67" s="104"/>
      <c r="AR67" s="104"/>
      <c r="AS67" s="104"/>
      <c r="AT67" s="104"/>
      <c r="AU67" s="104"/>
      <c r="AV67" s="104"/>
      <c r="AW67" s="104"/>
      <c r="AX67" s="104"/>
      <c r="AY67" s="104"/>
      <c r="AZ67" s="104"/>
      <c r="BA67" s="104"/>
      <c r="BB67" s="104"/>
      <c r="BC67" s="104"/>
      <c r="BD67" s="104"/>
      <c r="BE67" s="104"/>
      <c r="BF67" s="104"/>
      <c r="BG67" s="104"/>
      <c r="BH67" s="104"/>
      <c r="BI67" s="104"/>
      <c r="BJ67" s="104"/>
      <c r="BK67" s="104"/>
      <c r="BL67" s="104"/>
      <c r="BM67" s="104"/>
      <c r="BN67" s="104"/>
      <c r="BO67" s="104"/>
      <c r="BP67" s="104"/>
      <c r="BQ67" s="104"/>
      <c r="BR67" s="104"/>
      <c r="BS67" s="104"/>
      <c r="BT67" s="104"/>
      <c r="BU67" s="104"/>
      <c r="BV67" s="104"/>
      <c r="BW67" s="104"/>
      <c r="BX67" s="104"/>
      <c r="BY67" s="104"/>
      <c r="BZ67" s="104"/>
      <c r="CA67" s="104"/>
      <c r="CB67" s="104"/>
      <c r="CC67" s="104"/>
      <c r="CD67" s="104"/>
      <c r="CE67" s="104"/>
      <c r="CF67" s="104"/>
      <c r="CG67" s="104"/>
      <c r="CH67" s="104"/>
      <c r="CI67" s="104"/>
      <c r="CJ67" s="104"/>
      <c r="CK67" s="104"/>
    </row>
    <row r="68" spans="1:89" x14ac:dyDescent="0.35">
      <c r="A68" s="104"/>
      <c r="B68" s="104"/>
      <c r="C68" s="104"/>
      <c r="D68" s="104"/>
      <c r="E68" s="104"/>
      <c r="F68" s="104"/>
      <c r="G68" s="104"/>
      <c r="H68" s="104"/>
      <c r="I68" s="104"/>
      <c r="J68" s="104"/>
      <c r="K68" s="104"/>
      <c r="L68" s="104"/>
      <c r="M68" s="104"/>
      <c r="N68" s="104"/>
      <c r="O68" s="104"/>
      <c r="P68" s="104"/>
      <c r="Q68" s="104"/>
      <c r="R68" s="104"/>
      <c r="S68" s="104"/>
      <c r="T68" s="104"/>
      <c r="U68" s="104"/>
      <c r="V68" s="104"/>
      <c r="W68" s="104"/>
      <c r="X68" s="104"/>
      <c r="Y68" s="104"/>
      <c r="Z68" s="104"/>
      <c r="AA68" s="104"/>
      <c r="AB68" s="104"/>
      <c r="AC68" s="104"/>
      <c r="AD68" s="104"/>
      <c r="AE68" s="104"/>
      <c r="AF68" s="104"/>
      <c r="AG68" s="104"/>
      <c r="AH68" s="104"/>
      <c r="AI68" s="104"/>
      <c r="AJ68" s="104"/>
      <c r="AK68" s="104"/>
      <c r="AL68" s="104"/>
      <c r="AM68" s="104"/>
      <c r="AN68" s="104"/>
      <c r="AO68" s="104"/>
      <c r="AP68" s="104"/>
      <c r="AQ68" s="104"/>
      <c r="AR68" s="104"/>
      <c r="AS68" s="104"/>
      <c r="AT68" s="104"/>
      <c r="AU68" s="104"/>
      <c r="AV68" s="104"/>
      <c r="AW68" s="104"/>
      <c r="AX68" s="104"/>
      <c r="AY68" s="104"/>
      <c r="AZ68" s="104"/>
      <c r="BA68" s="104"/>
      <c r="BB68" s="104"/>
      <c r="BC68" s="104"/>
      <c r="BD68" s="104"/>
      <c r="BE68" s="104"/>
      <c r="BF68" s="104"/>
      <c r="BG68" s="104"/>
      <c r="BH68" s="104"/>
      <c r="BI68" s="104"/>
      <c r="BJ68" s="104"/>
      <c r="BK68" s="104"/>
      <c r="BL68" s="104"/>
      <c r="BM68" s="104"/>
      <c r="BN68" s="104"/>
      <c r="BO68" s="104"/>
      <c r="BP68" s="104"/>
      <c r="BQ68" s="104"/>
      <c r="BR68" s="104"/>
      <c r="BS68" s="104"/>
      <c r="BT68" s="104"/>
      <c r="BU68" s="104"/>
      <c r="BV68" s="104"/>
      <c r="BW68" s="104"/>
      <c r="BX68" s="104"/>
      <c r="BY68" s="104"/>
      <c r="BZ68" s="104"/>
      <c r="CA68" s="104"/>
      <c r="CB68" s="104"/>
      <c r="CC68" s="104"/>
      <c r="CD68" s="104"/>
      <c r="CE68" s="104"/>
      <c r="CF68" s="104"/>
      <c r="CG68" s="104"/>
      <c r="CH68" s="104"/>
      <c r="CI68" s="104"/>
      <c r="CJ68" s="104"/>
      <c r="CK68" s="104"/>
    </row>
    <row r="69" spans="1:89" x14ac:dyDescent="0.35">
      <c r="A69" s="104"/>
      <c r="B69" s="104"/>
      <c r="C69" s="104"/>
      <c r="D69" s="104"/>
      <c r="E69" s="104"/>
      <c r="F69" s="104"/>
      <c r="G69" s="104"/>
      <c r="H69" s="104"/>
      <c r="I69" s="104"/>
      <c r="J69" s="104"/>
      <c r="K69" s="104"/>
      <c r="L69" s="104"/>
      <c r="M69" s="104"/>
      <c r="N69" s="104"/>
      <c r="O69" s="104"/>
      <c r="P69" s="120"/>
      <c r="Q69" s="104"/>
      <c r="R69" s="104"/>
      <c r="S69" s="104"/>
      <c r="T69" s="104"/>
      <c r="U69" s="104"/>
      <c r="V69" s="104"/>
      <c r="W69" s="104"/>
      <c r="X69" s="104"/>
      <c r="Y69" s="104"/>
      <c r="Z69" s="104"/>
      <c r="AA69" s="104"/>
      <c r="AB69" s="104"/>
      <c r="AC69" s="104"/>
      <c r="AD69" s="104"/>
      <c r="AE69" s="104"/>
      <c r="AF69" s="104"/>
      <c r="AG69" s="104"/>
      <c r="AH69" s="104"/>
      <c r="AI69" s="104"/>
      <c r="AJ69" s="104"/>
      <c r="AK69" s="104"/>
      <c r="AL69" s="104"/>
      <c r="AM69" s="104"/>
      <c r="AN69" s="104"/>
      <c r="AO69" s="104"/>
      <c r="AP69" s="104"/>
      <c r="AQ69" s="104"/>
      <c r="AR69" s="104"/>
      <c r="AS69" s="104"/>
      <c r="AT69" s="104"/>
      <c r="AU69" s="104"/>
      <c r="AV69" s="104"/>
      <c r="AW69" s="104"/>
      <c r="AX69" s="104"/>
      <c r="AY69" s="104"/>
      <c r="AZ69" s="104"/>
      <c r="BA69" s="104"/>
      <c r="BB69" s="104"/>
      <c r="BC69" s="104"/>
      <c r="BD69" s="104"/>
      <c r="BE69" s="104"/>
      <c r="BF69" s="104"/>
      <c r="BG69" s="104"/>
      <c r="BH69" s="104"/>
      <c r="BI69" s="104"/>
      <c r="BJ69" s="104"/>
      <c r="BK69" s="104"/>
      <c r="BL69" s="104"/>
      <c r="BM69" s="104"/>
      <c r="BN69" s="104"/>
      <c r="BO69" s="104"/>
      <c r="BP69" s="104"/>
      <c r="BQ69" s="104"/>
      <c r="BR69" s="104"/>
      <c r="BS69" s="104"/>
      <c r="BT69" s="104"/>
      <c r="BU69" s="104"/>
      <c r="BV69" s="104"/>
      <c r="BW69" s="104"/>
      <c r="BX69" s="104"/>
      <c r="BY69" s="104"/>
      <c r="BZ69" s="104"/>
      <c r="CA69" s="104"/>
      <c r="CB69" s="104"/>
      <c r="CC69" s="104"/>
      <c r="CD69" s="104"/>
      <c r="CE69" s="104"/>
      <c r="CF69" s="104"/>
      <c r="CG69" s="104"/>
      <c r="CH69" s="104"/>
      <c r="CI69" s="104"/>
      <c r="CJ69" s="104"/>
      <c r="CK69" s="104"/>
    </row>
    <row r="70" spans="1:89" x14ac:dyDescent="0.35">
      <c r="A70" s="104"/>
      <c r="B70" s="104"/>
      <c r="C70" s="104"/>
      <c r="D70" s="104"/>
      <c r="E70" s="104"/>
      <c r="F70" s="104"/>
      <c r="G70" s="104"/>
      <c r="H70" s="104"/>
      <c r="I70" s="104"/>
      <c r="J70" s="104"/>
      <c r="K70" s="104"/>
      <c r="L70" s="104"/>
      <c r="M70" s="104"/>
      <c r="N70" s="104"/>
      <c r="O70" s="104"/>
      <c r="P70" s="104"/>
      <c r="Q70" s="104"/>
      <c r="R70" s="104"/>
      <c r="S70" s="104"/>
      <c r="T70" s="104"/>
      <c r="U70" s="104"/>
      <c r="V70" s="104"/>
      <c r="W70" s="104"/>
      <c r="X70" s="104"/>
      <c r="Y70" s="104"/>
      <c r="Z70" s="104"/>
      <c r="AA70" s="104"/>
      <c r="AB70" s="104"/>
      <c r="AC70" s="104"/>
      <c r="AD70" s="104"/>
      <c r="AE70" s="104"/>
      <c r="AF70" s="104"/>
      <c r="AG70" s="104"/>
      <c r="AH70" s="104"/>
      <c r="AI70" s="104"/>
      <c r="AJ70" s="104"/>
      <c r="AK70" s="104"/>
      <c r="AL70" s="104"/>
      <c r="AM70" s="104"/>
      <c r="AN70" s="104"/>
      <c r="AO70" s="104"/>
      <c r="AP70" s="104"/>
      <c r="AQ70" s="104"/>
      <c r="AR70" s="104"/>
      <c r="AS70" s="104"/>
      <c r="AT70" s="104"/>
      <c r="AU70" s="104"/>
      <c r="AV70" s="104"/>
      <c r="AW70" s="104"/>
      <c r="AX70" s="104"/>
      <c r="AY70" s="104"/>
      <c r="AZ70" s="104"/>
      <c r="BA70" s="104"/>
      <c r="BB70" s="104"/>
      <c r="BC70" s="104"/>
      <c r="BD70" s="104"/>
      <c r="BE70" s="104"/>
      <c r="BF70" s="104"/>
      <c r="BG70" s="104"/>
      <c r="BH70" s="104"/>
      <c r="BI70" s="104"/>
      <c r="BJ70" s="104"/>
      <c r="BK70" s="104"/>
      <c r="BL70" s="104"/>
      <c r="BM70" s="104"/>
      <c r="BN70" s="104"/>
      <c r="BO70" s="104"/>
      <c r="BP70" s="104"/>
      <c r="BQ70" s="104"/>
      <c r="BR70" s="104"/>
      <c r="BS70" s="104"/>
      <c r="BT70" s="104"/>
      <c r="BU70" s="104"/>
      <c r="BV70" s="104"/>
      <c r="BW70" s="104"/>
      <c r="BX70" s="104"/>
      <c r="BY70" s="104"/>
      <c r="BZ70" s="104"/>
      <c r="CA70" s="104"/>
      <c r="CB70" s="104"/>
      <c r="CC70" s="104"/>
      <c r="CD70" s="104"/>
      <c r="CE70" s="104"/>
      <c r="CF70" s="104"/>
      <c r="CG70" s="104"/>
      <c r="CH70" s="104"/>
      <c r="CI70" s="104"/>
      <c r="CJ70" s="104"/>
      <c r="CK70" s="104"/>
    </row>
    <row r="71" spans="1:89" x14ac:dyDescent="0.35">
      <c r="A71" s="104"/>
      <c r="B71" s="104"/>
      <c r="C71" s="104"/>
      <c r="D71" s="104"/>
      <c r="E71" s="104"/>
      <c r="F71" s="104"/>
      <c r="G71" s="104"/>
      <c r="H71" s="104"/>
      <c r="I71" s="104"/>
      <c r="J71" s="104"/>
      <c r="K71" s="104"/>
      <c r="L71" s="104"/>
      <c r="M71" s="104"/>
      <c r="N71" s="104"/>
      <c r="O71" s="104"/>
      <c r="P71" s="104"/>
      <c r="Q71" s="104"/>
      <c r="R71" s="104"/>
      <c r="S71" s="104"/>
      <c r="T71" s="104"/>
      <c r="U71" s="104"/>
      <c r="V71" s="104"/>
      <c r="W71" s="104"/>
      <c r="X71" s="104"/>
      <c r="Y71" s="104"/>
      <c r="Z71" s="104"/>
      <c r="AA71" s="104"/>
      <c r="AB71" s="104"/>
      <c r="AC71" s="104"/>
      <c r="AD71" s="104"/>
      <c r="AE71" s="104"/>
      <c r="AF71" s="104"/>
      <c r="AG71" s="104"/>
      <c r="AH71" s="104"/>
      <c r="AI71" s="104"/>
      <c r="AJ71" s="104"/>
      <c r="AK71" s="104"/>
      <c r="AL71" s="104"/>
      <c r="AM71" s="104"/>
      <c r="AN71" s="104"/>
      <c r="AO71" s="104"/>
      <c r="AP71" s="104"/>
      <c r="AQ71" s="104"/>
      <c r="AR71" s="104"/>
      <c r="AS71" s="104"/>
      <c r="AT71" s="104"/>
      <c r="AU71" s="104"/>
      <c r="AV71" s="104"/>
      <c r="AW71" s="104"/>
      <c r="AX71" s="104"/>
      <c r="AY71" s="104"/>
      <c r="AZ71" s="104"/>
      <c r="BA71" s="104"/>
      <c r="BB71" s="104"/>
      <c r="BC71" s="104"/>
      <c r="BD71" s="104"/>
      <c r="BE71" s="104"/>
      <c r="BF71" s="104"/>
      <c r="BG71" s="104"/>
      <c r="BH71" s="104"/>
      <c r="BI71" s="104"/>
      <c r="BJ71" s="104"/>
      <c r="BK71" s="104"/>
      <c r="BL71" s="104"/>
      <c r="BM71" s="104"/>
      <c r="BN71" s="104"/>
      <c r="BO71" s="104"/>
      <c r="BP71" s="104"/>
      <c r="BQ71" s="104"/>
      <c r="BR71" s="104"/>
      <c r="BS71" s="104"/>
      <c r="BT71" s="104"/>
      <c r="BU71" s="104"/>
      <c r="BV71" s="104"/>
      <c r="BW71" s="104"/>
      <c r="BX71" s="104"/>
      <c r="BY71" s="104"/>
      <c r="BZ71" s="104"/>
      <c r="CA71" s="104"/>
      <c r="CB71" s="104"/>
      <c r="CC71" s="104"/>
      <c r="CD71" s="104"/>
      <c r="CE71" s="104"/>
      <c r="CF71" s="104"/>
      <c r="CG71" s="104"/>
      <c r="CH71" s="104"/>
      <c r="CI71" s="104"/>
      <c r="CJ71" s="104"/>
      <c r="CK71" s="104"/>
    </row>
    <row r="72" spans="1:89" x14ac:dyDescent="0.35">
      <c r="A72" s="104"/>
      <c r="B72" s="104"/>
      <c r="C72" s="104"/>
      <c r="D72" s="104"/>
      <c r="E72" s="104"/>
      <c r="F72" s="104"/>
      <c r="G72" s="104"/>
      <c r="H72" s="104"/>
      <c r="I72" s="104"/>
      <c r="J72" s="104"/>
      <c r="K72" s="104"/>
      <c r="L72" s="104"/>
      <c r="M72" s="104"/>
      <c r="N72" s="104"/>
      <c r="O72" s="104"/>
      <c r="P72" s="104"/>
      <c r="Q72" s="104"/>
      <c r="R72" s="104"/>
      <c r="S72" s="104"/>
      <c r="T72" s="104"/>
      <c r="U72" s="104"/>
      <c r="V72" s="104"/>
      <c r="W72" s="104"/>
      <c r="X72" s="104"/>
      <c r="Y72" s="104"/>
      <c r="Z72" s="104"/>
      <c r="AA72" s="104"/>
      <c r="AB72" s="104"/>
      <c r="AC72" s="104"/>
      <c r="AD72" s="104"/>
      <c r="AE72" s="104"/>
      <c r="AF72" s="104"/>
      <c r="AG72" s="104"/>
      <c r="AH72" s="104"/>
      <c r="AI72" s="104"/>
      <c r="AJ72" s="104"/>
      <c r="AK72" s="104"/>
      <c r="AL72" s="104"/>
      <c r="AM72" s="104"/>
      <c r="AN72" s="104"/>
      <c r="AO72" s="104"/>
      <c r="AP72" s="104"/>
      <c r="AQ72" s="104"/>
      <c r="AR72" s="104"/>
      <c r="AS72" s="104"/>
      <c r="AT72" s="104"/>
      <c r="AU72" s="104"/>
      <c r="AV72" s="104"/>
      <c r="AW72" s="104"/>
      <c r="AX72" s="104"/>
      <c r="AY72" s="104"/>
      <c r="AZ72" s="104"/>
      <c r="BA72" s="104"/>
      <c r="BB72" s="104"/>
      <c r="BC72" s="104"/>
      <c r="BD72" s="104"/>
      <c r="BE72" s="104"/>
      <c r="BF72" s="104"/>
      <c r="BG72" s="104"/>
      <c r="BH72" s="104"/>
      <c r="BI72" s="104"/>
      <c r="BJ72" s="104"/>
      <c r="BK72" s="104"/>
      <c r="BL72" s="104"/>
      <c r="BM72" s="104"/>
      <c r="BN72" s="104"/>
      <c r="BO72" s="104"/>
      <c r="BP72" s="104"/>
      <c r="BQ72" s="104"/>
      <c r="BR72" s="104"/>
      <c r="BS72" s="104"/>
      <c r="BT72" s="104"/>
      <c r="BU72" s="104"/>
      <c r="BV72" s="104"/>
      <c r="BW72" s="104"/>
      <c r="BX72" s="104"/>
      <c r="BY72" s="104"/>
      <c r="BZ72" s="104"/>
      <c r="CA72" s="104"/>
      <c r="CB72" s="104"/>
      <c r="CC72" s="104"/>
      <c r="CD72" s="104"/>
      <c r="CE72" s="104"/>
      <c r="CF72" s="104"/>
      <c r="CG72" s="104"/>
      <c r="CH72" s="104"/>
      <c r="CI72" s="104"/>
      <c r="CJ72" s="104"/>
      <c r="CK72" s="104"/>
    </row>
    <row r="73" spans="1:89" x14ac:dyDescent="0.35">
      <c r="A73" s="104"/>
      <c r="B73" s="104"/>
      <c r="C73" s="104"/>
      <c r="D73" s="104"/>
      <c r="E73" s="104"/>
      <c r="F73" s="104"/>
      <c r="G73" s="104"/>
      <c r="H73" s="104"/>
      <c r="I73" s="104"/>
      <c r="J73" s="104"/>
      <c r="K73" s="104"/>
      <c r="L73" s="104"/>
      <c r="M73" s="104"/>
      <c r="N73" s="104"/>
      <c r="O73" s="104"/>
      <c r="P73" s="104"/>
      <c r="Q73" s="104"/>
      <c r="R73" s="104"/>
      <c r="S73" s="104"/>
      <c r="T73" s="104"/>
      <c r="U73" s="104"/>
      <c r="V73" s="104"/>
      <c r="W73" s="104"/>
      <c r="X73" s="104"/>
      <c r="Y73" s="104"/>
      <c r="Z73" s="104"/>
      <c r="AA73" s="104"/>
      <c r="AB73" s="104"/>
      <c r="AC73" s="104"/>
      <c r="AD73" s="104"/>
      <c r="AE73" s="104"/>
      <c r="AF73" s="104"/>
      <c r="AG73" s="104"/>
      <c r="AH73" s="104"/>
      <c r="AI73" s="104"/>
      <c r="AJ73" s="104"/>
      <c r="AK73" s="104"/>
      <c r="AL73" s="104"/>
      <c r="AM73" s="104"/>
      <c r="AN73" s="104"/>
      <c r="AO73" s="104"/>
      <c r="AP73" s="104"/>
      <c r="AQ73" s="104"/>
      <c r="AR73" s="104"/>
      <c r="AS73" s="104"/>
      <c r="AT73" s="104"/>
      <c r="AU73" s="104"/>
      <c r="AV73" s="104"/>
      <c r="AW73" s="104"/>
      <c r="AX73" s="104"/>
      <c r="AY73" s="104"/>
      <c r="AZ73" s="104"/>
      <c r="BA73" s="104"/>
      <c r="BB73" s="104"/>
      <c r="BC73" s="104"/>
      <c r="BD73" s="104"/>
      <c r="BE73" s="104"/>
      <c r="BF73" s="104"/>
      <c r="BG73" s="104"/>
      <c r="BH73" s="104"/>
      <c r="BI73" s="104"/>
      <c r="BJ73" s="104"/>
      <c r="BK73" s="104"/>
      <c r="BL73" s="104"/>
      <c r="BM73" s="104"/>
      <c r="BN73" s="104"/>
      <c r="BO73" s="104"/>
      <c r="BP73" s="104"/>
      <c r="BQ73" s="104"/>
      <c r="BR73" s="104"/>
      <c r="BS73" s="104"/>
      <c r="BT73" s="104"/>
      <c r="BU73" s="104"/>
      <c r="BV73" s="104"/>
      <c r="BW73" s="104"/>
      <c r="BX73" s="104"/>
      <c r="BY73" s="104"/>
      <c r="BZ73" s="104"/>
      <c r="CA73" s="104"/>
      <c r="CB73" s="104"/>
      <c r="CC73" s="104"/>
      <c r="CD73" s="104"/>
      <c r="CE73" s="104"/>
      <c r="CF73" s="104"/>
      <c r="CG73" s="104"/>
      <c r="CH73" s="104"/>
      <c r="CI73" s="104"/>
      <c r="CJ73" s="104"/>
      <c r="CK73" s="104"/>
    </row>
    <row r="74" spans="1:89" x14ac:dyDescent="0.35">
      <c r="A74" s="104"/>
      <c r="B74" s="104"/>
      <c r="C74" s="104"/>
      <c r="D74" s="104"/>
      <c r="E74" s="104"/>
      <c r="F74" s="104"/>
      <c r="G74" s="104"/>
      <c r="H74" s="104"/>
      <c r="I74" s="104"/>
      <c r="J74" s="104"/>
      <c r="K74" s="104"/>
      <c r="L74" s="104"/>
      <c r="M74" s="104"/>
      <c r="N74" s="104"/>
      <c r="O74" s="104"/>
      <c r="P74" s="104"/>
      <c r="Q74" s="104"/>
      <c r="R74" s="104"/>
      <c r="S74" s="104"/>
      <c r="T74" s="104"/>
      <c r="U74" s="104"/>
      <c r="V74" s="104"/>
      <c r="W74" s="104"/>
      <c r="X74" s="104"/>
      <c r="Y74" s="104"/>
      <c r="Z74" s="104"/>
      <c r="AA74" s="104"/>
      <c r="AB74" s="104"/>
      <c r="AC74" s="104"/>
      <c r="AD74" s="104"/>
      <c r="AE74" s="104"/>
      <c r="AF74" s="104"/>
      <c r="AG74" s="104"/>
      <c r="AH74" s="104"/>
      <c r="AI74" s="104"/>
      <c r="AJ74" s="104"/>
      <c r="AK74" s="104"/>
      <c r="AL74" s="104"/>
      <c r="AM74" s="104"/>
      <c r="AN74" s="104"/>
      <c r="AO74" s="104"/>
      <c r="AP74" s="104"/>
      <c r="AQ74" s="104"/>
      <c r="AR74" s="104"/>
      <c r="AS74" s="104"/>
      <c r="AT74" s="104"/>
      <c r="AU74" s="104"/>
      <c r="AV74" s="104"/>
      <c r="AW74" s="104"/>
      <c r="AX74" s="104"/>
      <c r="AY74" s="104"/>
      <c r="AZ74" s="104"/>
      <c r="BA74" s="104"/>
      <c r="BB74" s="104"/>
      <c r="BC74" s="104"/>
      <c r="BD74" s="104"/>
      <c r="BE74" s="104"/>
      <c r="BF74" s="104"/>
      <c r="BG74" s="104"/>
      <c r="BH74" s="104"/>
      <c r="BI74" s="104"/>
      <c r="BJ74" s="104"/>
      <c r="BK74" s="104"/>
      <c r="BL74" s="104"/>
      <c r="BM74" s="104"/>
      <c r="BN74" s="104"/>
      <c r="BO74" s="104"/>
      <c r="BP74" s="104"/>
      <c r="BQ74" s="104"/>
      <c r="BR74" s="104"/>
      <c r="BS74" s="104"/>
      <c r="BT74" s="104"/>
      <c r="BU74" s="104"/>
      <c r="BV74" s="104"/>
      <c r="BW74" s="104"/>
      <c r="BX74" s="104"/>
      <c r="BY74" s="104"/>
      <c r="BZ74" s="104"/>
      <c r="CA74" s="104"/>
      <c r="CB74" s="104"/>
      <c r="CC74" s="104"/>
      <c r="CD74" s="104"/>
      <c r="CE74" s="104"/>
      <c r="CF74" s="104"/>
      <c r="CG74" s="104"/>
      <c r="CH74" s="104"/>
      <c r="CI74" s="104"/>
      <c r="CJ74" s="104"/>
      <c r="CK74" s="104"/>
    </row>
    <row r="75" spans="1:89" x14ac:dyDescent="0.35">
      <c r="A75" s="104"/>
      <c r="B75" s="104"/>
      <c r="C75" s="104"/>
      <c r="D75" s="104"/>
      <c r="E75" s="104"/>
      <c r="F75" s="104"/>
      <c r="G75" s="104"/>
      <c r="H75" s="104"/>
      <c r="I75" s="104"/>
      <c r="J75" s="104"/>
      <c r="K75" s="104"/>
      <c r="L75" s="104"/>
      <c r="M75" s="104"/>
      <c r="N75" s="104"/>
      <c r="O75" s="104"/>
      <c r="P75" s="104"/>
      <c r="Q75" s="104"/>
      <c r="R75" s="104"/>
      <c r="S75" s="104"/>
      <c r="T75" s="104"/>
      <c r="U75" s="104"/>
      <c r="V75" s="104"/>
      <c r="W75" s="104"/>
      <c r="X75" s="104"/>
      <c r="Y75" s="104"/>
      <c r="Z75" s="104"/>
      <c r="AA75" s="104"/>
      <c r="AB75" s="104"/>
      <c r="AC75" s="104"/>
      <c r="AD75" s="104"/>
      <c r="AE75" s="104"/>
      <c r="AF75" s="104"/>
      <c r="AG75" s="104"/>
      <c r="AH75" s="104"/>
      <c r="AI75" s="104"/>
      <c r="AJ75" s="104"/>
      <c r="AK75" s="104"/>
      <c r="AL75" s="104"/>
      <c r="AM75" s="104"/>
      <c r="AN75" s="104"/>
      <c r="AO75" s="104"/>
      <c r="AP75" s="104"/>
      <c r="AQ75" s="104"/>
      <c r="AR75" s="104"/>
      <c r="AS75" s="104"/>
      <c r="AT75" s="104"/>
      <c r="AU75" s="104"/>
      <c r="AV75" s="104"/>
      <c r="AW75" s="104"/>
      <c r="AX75" s="104"/>
      <c r="AY75" s="104"/>
      <c r="AZ75" s="104"/>
      <c r="BA75" s="104"/>
      <c r="BB75" s="104"/>
      <c r="BC75" s="104"/>
      <c r="BD75" s="104"/>
      <c r="BE75" s="104"/>
      <c r="BF75" s="104"/>
      <c r="BG75" s="104"/>
      <c r="BH75" s="104"/>
      <c r="BI75" s="104"/>
      <c r="BJ75" s="104"/>
      <c r="BK75" s="104"/>
      <c r="BL75" s="104"/>
      <c r="BM75" s="104"/>
      <c r="BN75" s="104"/>
      <c r="BO75" s="104"/>
      <c r="BP75" s="104"/>
      <c r="BQ75" s="104"/>
      <c r="BR75" s="104"/>
      <c r="BS75" s="104"/>
      <c r="BT75" s="104"/>
      <c r="BU75" s="104"/>
      <c r="BV75" s="104"/>
      <c r="BW75" s="104"/>
      <c r="BX75" s="104"/>
      <c r="BY75" s="104"/>
      <c r="BZ75" s="104"/>
      <c r="CA75" s="104"/>
      <c r="CB75" s="104"/>
      <c r="CC75" s="104"/>
      <c r="CD75" s="104"/>
      <c r="CE75" s="104"/>
      <c r="CF75" s="104"/>
      <c r="CG75" s="104"/>
      <c r="CH75" s="104"/>
      <c r="CI75" s="104"/>
      <c r="CJ75" s="104"/>
      <c r="CK75" s="104"/>
    </row>
    <row r="76" spans="1:89" x14ac:dyDescent="0.35">
      <c r="A76" s="104"/>
      <c r="B76" s="104"/>
      <c r="C76" s="104"/>
      <c r="D76" s="104"/>
      <c r="E76" s="104"/>
      <c r="F76" s="104"/>
      <c r="G76" s="104"/>
      <c r="H76" s="104"/>
      <c r="I76" s="104"/>
      <c r="J76" s="104"/>
      <c r="K76" s="104"/>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4"/>
      <c r="AK76" s="104"/>
      <c r="AL76" s="104"/>
      <c r="AM76" s="104"/>
      <c r="AN76" s="104"/>
      <c r="AO76" s="104"/>
      <c r="AP76" s="104"/>
      <c r="AQ76" s="104"/>
      <c r="AR76" s="104"/>
      <c r="AS76" s="104"/>
      <c r="AT76" s="104"/>
      <c r="AU76" s="104"/>
      <c r="AV76" s="104"/>
      <c r="AW76" s="104"/>
      <c r="AX76" s="104"/>
      <c r="AY76" s="104"/>
      <c r="AZ76" s="104"/>
      <c r="BA76" s="104"/>
      <c r="BB76" s="104"/>
      <c r="BC76" s="104"/>
      <c r="BD76" s="104"/>
      <c r="BE76" s="104"/>
      <c r="BF76" s="104"/>
      <c r="BG76" s="104"/>
      <c r="BH76" s="104"/>
      <c r="BI76" s="104"/>
      <c r="BJ76" s="104"/>
      <c r="BK76" s="104"/>
      <c r="BL76" s="104"/>
      <c r="BM76" s="104"/>
      <c r="BN76" s="104"/>
      <c r="BO76" s="104"/>
      <c r="BP76" s="104"/>
      <c r="BQ76" s="104"/>
      <c r="BR76" s="104"/>
      <c r="BS76" s="104"/>
      <c r="BT76" s="104"/>
      <c r="BU76" s="104"/>
      <c r="BV76" s="104"/>
      <c r="BW76" s="104"/>
      <c r="BX76" s="104"/>
      <c r="BY76" s="104"/>
      <c r="BZ76" s="104"/>
      <c r="CA76" s="104"/>
      <c r="CB76" s="104"/>
      <c r="CC76" s="104"/>
      <c r="CD76" s="104"/>
      <c r="CE76" s="104"/>
      <c r="CF76" s="104"/>
      <c r="CG76" s="104"/>
      <c r="CH76" s="104"/>
      <c r="CI76" s="104"/>
      <c r="CJ76" s="104"/>
      <c r="CK76" s="104"/>
    </row>
    <row r="77" spans="1:89" x14ac:dyDescent="0.35">
      <c r="A77" s="104"/>
      <c r="B77" s="104"/>
      <c r="C77" s="104"/>
      <c r="D77" s="104"/>
      <c r="E77" s="104"/>
      <c r="F77" s="104"/>
      <c r="G77" s="104"/>
      <c r="H77" s="104"/>
      <c r="I77" s="104"/>
      <c r="J77" s="104"/>
      <c r="K77" s="104"/>
      <c r="L77" s="104"/>
      <c r="M77" s="104"/>
      <c r="N77" s="104"/>
      <c r="O77" s="104"/>
      <c r="P77" s="104"/>
      <c r="Q77" s="104"/>
      <c r="R77" s="104"/>
      <c r="S77" s="104"/>
      <c r="T77" s="104"/>
      <c r="U77" s="104"/>
      <c r="V77" s="104"/>
      <c r="W77" s="104"/>
      <c r="X77" s="104"/>
      <c r="Y77" s="104"/>
      <c r="Z77" s="104"/>
      <c r="AA77" s="104"/>
      <c r="AB77" s="104"/>
      <c r="AC77" s="104"/>
      <c r="AD77" s="104"/>
      <c r="AE77" s="104"/>
      <c r="AF77" s="104"/>
      <c r="AG77" s="104"/>
      <c r="AH77" s="104"/>
      <c r="AI77" s="104"/>
      <c r="AJ77" s="104"/>
      <c r="AK77" s="104"/>
      <c r="AL77" s="104"/>
      <c r="AM77" s="104"/>
      <c r="AN77" s="104"/>
      <c r="AO77" s="104"/>
      <c r="AP77" s="104"/>
      <c r="AQ77" s="104"/>
      <c r="AR77" s="104"/>
      <c r="AS77" s="104"/>
      <c r="AT77" s="104"/>
      <c r="AU77" s="104"/>
      <c r="AV77" s="104"/>
      <c r="AW77" s="104"/>
      <c r="AX77" s="104"/>
      <c r="AY77" s="104"/>
      <c r="AZ77" s="104"/>
      <c r="BA77" s="104"/>
      <c r="BB77" s="104"/>
      <c r="BC77" s="104"/>
      <c r="BD77" s="104"/>
      <c r="BE77" s="104"/>
      <c r="BF77" s="104"/>
      <c r="BG77" s="104"/>
      <c r="BH77" s="104"/>
      <c r="BI77" s="104"/>
      <c r="BJ77" s="104"/>
      <c r="BK77" s="104"/>
      <c r="BL77" s="104"/>
      <c r="BM77" s="104"/>
      <c r="BN77" s="104"/>
      <c r="BO77" s="104"/>
      <c r="BP77" s="104"/>
      <c r="BQ77" s="104"/>
      <c r="BR77" s="104"/>
      <c r="BS77" s="104"/>
      <c r="BT77" s="104"/>
      <c r="BU77" s="104"/>
      <c r="BV77" s="104"/>
      <c r="BW77" s="104"/>
      <c r="BX77" s="104"/>
      <c r="BY77" s="104"/>
      <c r="BZ77" s="104"/>
      <c r="CA77" s="104"/>
      <c r="CB77" s="104"/>
      <c r="CC77" s="104"/>
      <c r="CD77" s="104"/>
      <c r="CE77" s="104"/>
      <c r="CF77" s="104"/>
      <c r="CG77" s="104"/>
      <c r="CH77" s="104"/>
      <c r="CI77" s="104"/>
      <c r="CJ77" s="104"/>
      <c r="CK77" s="104"/>
    </row>
    <row r="78" spans="1:89" x14ac:dyDescent="0.35">
      <c r="A78" s="104"/>
      <c r="B78" s="104"/>
      <c r="C78" s="104"/>
      <c r="D78" s="104"/>
      <c r="E78" s="104"/>
      <c r="F78" s="104"/>
      <c r="G78" s="104"/>
      <c r="H78" s="104"/>
      <c r="I78" s="104"/>
      <c r="J78" s="104"/>
      <c r="K78" s="104"/>
      <c r="L78" s="104"/>
      <c r="M78" s="104"/>
      <c r="N78" s="104"/>
      <c r="O78" s="104"/>
      <c r="P78" s="104"/>
      <c r="Q78" s="104"/>
      <c r="R78" s="104"/>
      <c r="S78" s="104"/>
      <c r="T78" s="104"/>
      <c r="U78" s="104"/>
      <c r="V78" s="104"/>
      <c r="W78" s="104"/>
      <c r="X78" s="104"/>
      <c r="Y78" s="104"/>
      <c r="Z78" s="104"/>
      <c r="AA78" s="104"/>
      <c r="AB78" s="104"/>
      <c r="AC78" s="104"/>
      <c r="AD78" s="104"/>
      <c r="AE78" s="104"/>
      <c r="AF78" s="104"/>
      <c r="AG78" s="104"/>
      <c r="AH78" s="104"/>
      <c r="AI78" s="104"/>
      <c r="AJ78" s="104"/>
      <c r="AK78" s="104"/>
      <c r="AL78" s="104"/>
      <c r="AM78" s="104"/>
      <c r="AN78" s="104"/>
      <c r="AO78" s="104"/>
      <c r="AP78" s="104"/>
      <c r="AQ78" s="104"/>
      <c r="AR78" s="104"/>
      <c r="AS78" s="104"/>
      <c r="AT78" s="104"/>
      <c r="AU78" s="104"/>
      <c r="AV78" s="104"/>
      <c r="AW78" s="104"/>
      <c r="AX78" s="104"/>
      <c r="AY78" s="104"/>
      <c r="AZ78" s="104"/>
      <c r="BA78" s="104"/>
      <c r="BB78" s="104"/>
      <c r="BC78" s="104"/>
      <c r="BD78" s="104"/>
      <c r="BE78" s="104"/>
      <c r="BF78" s="104"/>
      <c r="BG78" s="104"/>
      <c r="BH78" s="104"/>
      <c r="BI78" s="104"/>
      <c r="BJ78" s="104"/>
      <c r="BK78" s="104"/>
      <c r="BL78" s="104"/>
      <c r="BM78" s="104"/>
      <c r="BN78" s="104"/>
      <c r="BO78" s="104"/>
      <c r="BP78" s="104"/>
      <c r="BQ78" s="104"/>
      <c r="BR78" s="104"/>
      <c r="BS78" s="104"/>
      <c r="BT78" s="104"/>
      <c r="BU78" s="104"/>
      <c r="BV78" s="104"/>
      <c r="BW78" s="104"/>
      <c r="BX78" s="104"/>
      <c r="BY78" s="104"/>
      <c r="BZ78" s="104"/>
      <c r="CA78" s="104"/>
      <c r="CB78" s="104"/>
      <c r="CC78" s="104"/>
      <c r="CD78" s="104"/>
      <c r="CE78" s="104"/>
      <c r="CF78" s="104"/>
      <c r="CG78" s="104"/>
      <c r="CH78" s="104"/>
      <c r="CI78" s="104"/>
      <c r="CJ78" s="104"/>
      <c r="CK78" s="104"/>
    </row>
    <row r="79" spans="1:89" x14ac:dyDescent="0.35">
      <c r="A79" s="104"/>
      <c r="B79" s="104"/>
      <c r="C79" s="104"/>
      <c r="D79" s="104"/>
      <c r="E79" s="104"/>
      <c r="F79" s="104"/>
      <c r="G79" s="104"/>
      <c r="H79" s="104"/>
      <c r="I79" s="104"/>
      <c r="J79" s="104"/>
      <c r="K79" s="104"/>
      <c r="L79" s="104"/>
      <c r="M79" s="104"/>
      <c r="N79" s="104"/>
      <c r="O79" s="104"/>
      <c r="P79" s="104"/>
      <c r="Q79" s="104"/>
      <c r="R79" s="104"/>
      <c r="S79" s="104"/>
      <c r="T79" s="104"/>
      <c r="U79" s="104"/>
      <c r="V79" s="104"/>
      <c r="W79" s="104"/>
      <c r="X79" s="104"/>
      <c r="Y79" s="104"/>
      <c r="Z79" s="104"/>
      <c r="AA79" s="104"/>
      <c r="AB79" s="104"/>
      <c r="AC79" s="104"/>
      <c r="AD79" s="104"/>
      <c r="AE79" s="104"/>
      <c r="AF79" s="104"/>
      <c r="AG79" s="104"/>
      <c r="AH79" s="104"/>
      <c r="AI79" s="104"/>
      <c r="AJ79" s="104"/>
      <c r="AK79" s="104"/>
      <c r="AL79" s="104"/>
      <c r="AM79" s="104"/>
      <c r="AN79" s="104"/>
      <c r="AO79" s="104"/>
      <c r="AP79" s="104"/>
      <c r="AQ79" s="104"/>
      <c r="AR79" s="104"/>
      <c r="AS79" s="104"/>
      <c r="AT79" s="104"/>
      <c r="AU79" s="104"/>
      <c r="AV79" s="104"/>
      <c r="AW79" s="104"/>
      <c r="AX79" s="104"/>
      <c r="AY79" s="104"/>
      <c r="AZ79" s="104"/>
      <c r="BA79" s="104"/>
      <c r="BB79" s="104"/>
      <c r="BC79" s="104"/>
      <c r="BD79" s="104"/>
      <c r="BE79" s="104"/>
      <c r="BF79" s="104"/>
      <c r="BG79" s="104"/>
      <c r="BH79" s="104"/>
      <c r="BI79" s="104"/>
      <c r="BJ79" s="104"/>
      <c r="BK79" s="104"/>
      <c r="BL79" s="104"/>
      <c r="BM79" s="104"/>
      <c r="BN79" s="104"/>
      <c r="BO79" s="104"/>
      <c r="BP79" s="104"/>
      <c r="BQ79" s="104"/>
      <c r="BR79" s="104"/>
      <c r="BS79" s="104"/>
      <c r="BT79" s="104"/>
      <c r="BU79" s="104"/>
      <c r="BV79" s="104"/>
      <c r="BW79" s="104"/>
      <c r="BX79" s="104"/>
      <c r="BY79" s="104"/>
      <c r="BZ79" s="104"/>
      <c r="CA79" s="104"/>
      <c r="CB79" s="104"/>
      <c r="CC79" s="104"/>
      <c r="CD79" s="104"/>
      <c r="CE79" s="104"/>
      <c r="CF79" s="104"/>
      <c r="CG79" s="104"/>
      <c r="CH79" s="104"/>
      <c r="CI79" s="104"/>
      <c r="CJ79" s="104"/>
      <c r="CK79" s="104"/>
    </row>
    <row r="80" spans="1:89" x14ac:dyDescent="0.35">
      <c r="A80" s="104"/>
      <c r="B80" s="104"/>
      <c r="C80" s="104"/>
      <c r="D80" s="104"/>
      <c r="E80" s="104"/>
      <c r="F80" s="104"/>
      <c r="G80" s="104"/>
      <c r="H80" s="104"/>
      <c r="I80" s="104"/>
      <c r="J80" s="104"/>
      <c r="K80" s="104"/>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4"/>
      <c r="AK80" s="104"/>
      <c r="AL80" s="104"/>
      <c r="AM80" s="104"/>
      <c r="AN80" s="104"/>
      <c r="AO80" s="104"/>
      <c r="AP80" s="104"/>
      <c r="AQ80" s="104"/>
      <c r="AR80" s="104"/>
      <c r="AS80" s="104"/>
      <c r="AT80" s="104"/>
      <c r="AU80" s="104"/>
      <c r="AV80" s="104"/>
      <c r="AW80" s="104"/>
      <c r="AX80" s="104"/>
      <c r="AY80" s="104"/>
      <c r="AZ80" s="104"/>
      <c r="BA80" s="104"/>
      <c r="BB80" s="104"/>
      <c r="BC80" s="104"/>
      <c r="BD80" s="104"/>
      <c r="BE80" s="104"/>
      <c r="BF80" s="104"/>
      <c r="BG80" s="104"/>
      <c r="BH80" s="104"/>
      <c r="BI80" s="104"/>
      <c r="BJ80" s="104"/>
      <c r="BK80" s="104"/>
      <c r="BL80" s="104"/>
      <c r="BM80" s="104"/>
      <c r="BN80" s="104"/>
      <c r="BO80" s="104"/>
      <c r="BP80" s="104"/>
      <c r="BQ80" s="104"/>
      <c r="BR80" s="104"/>
      <c r="BS80" s="104"/>
      <c r="BT80" s="104"/>
      <c r="BU80" s="104"/>
      <c r="BV80" s="104"/>
      <c r="BW80" s="104"/>
      <c r="BX80" s="104"/>
      <c r="BY80" s="104"/>
      <c r="BZ80" s="104"/>
      <c r="CA80" s="104"/>
      <c r="CB80" s="104"/>
      <c r="CC80" s="104"/>
      <c r="CD80" s="104"/>
      <c r="CE80" s="104"/>
      <c r="CF80" s="104"/>
      <c r="CG80" s="104"/>
      <c r="CH80" s="104"/>
      <c r="CI80" s="104"/>
      <c r="CJ80" s="104"/>
      <c r="CK80" s="104"/>
    </row>
    <row r="81" spans="1:89" x14ac:dyDescent="0.35">
      <c r="A81" s="104"/>
      <c r="B81" s="104"/>
      <c r="C81" s="104"/>
      <c r="D81" s="104"/>
      <c r="E81" s="104"/>
      <c r="F81" s="104"/>
      <c r="G81" s="104"/>
      <c r="H81" s="104"/>
      <c r="I81" s="104"/>
      <c r="J81" s="104"/>
      <c r="K81" s="104"/>
      <c r="L81" s="104"/>
      <c r="M81" s="104"/>
      <c r="N81" s="104"/>
      <c r="O81" s="104"/>
      <c r="P81" s="104"/>
      <c r="Q81" s="104"/>
      <c r="R81" s="104"/>
      <c r="S81" s="104"/>
      <c r="T81" s="104"/>
      <c r="U81" s="104"/>
      <c r="V81" s="104"/>
      <c r="W81" s="104"/>
      <c r="X81" s="104"/>
      <c r="Y81" s="104"/>
      <c r="Z81" s="104"/>
      <c r="AA81" s="104"/>
      <c r="AB81" s="104"/>
      <c r="AC81" s="104"/>
      <c r="AD81" s="104"/>
      <c r="AE81" s="104"/>
      <c r="AF81" s="104"/>
      <c r="AG81" s="104"/>
      <c r="AH81" s="104"/>
      <c r="AI81" s="104"/>
      <c r="AJ81" s="104"/>
      <c r="AK81" s="104"/>
      <c r="AL81" s="104"/>
      <c r="AM81" s="104"/>
      <c r="AN81" s="104"/>
      <c r="AO81" s="104"/>
      <c r="AP81" s="104"/>
      <c r="AQ81" s="104"/>
      <c r="AR81" s="104"/>
      <c r="AS81" s="104"/>
      <c r="AT81" s="104"/>
      <c r="AU81" s="104"/>
      <c r="AV81" s="104"/>
      <c r="AW81" s="104"/>
      <c r="AX81" s="104"/>
      <c r="AY81" s="104"/>
      <c r="AZ81" s="104"/>
      <c r="BA81" s="104"/>
      <c r="BB81" s="104"/>
      <c r="BC81" s="104"/>
      <c r="BD81" s="104"/>
      <c r="BE81" s="104"/>
      <c r="BF81" s="104"/>
      <c r="BG81" s="104"/>
      <c r="BH81" s="104"/>
      <c r="BI81" s="104"/>
      <c r="BJ81" s="104"/>
      <c r="BK81" s="104"/>
      <c r="BL81" s="104"/>
      <c r="BM81" s="104"/>
      <c r="BN81" s="104"/>
      <c r="BO81" s="104"/>
      <c r="BP81" s="104"/>
      <c r="BQ81" s="104"/>
      <c r="BR81" s="104"/>
      <c r="BS81" s="104"/>
      <c r="BT81" s="104"/>
      <c r="BU81" s="104"/>
      <c r="BV81" s="104"/>
      <c r="BW81" s="104"/>
      <c r="BX81" s="104"/>
      <c r="BY81" s="104"/>
      <c r="BZ81" s="104"/>
      <c r="CA81" s="104"/>
      <c r="CB81" s="104"/>
      <c r="CC81" s="104"/>
      <c r="CD81" s="104"/>
      <c r="CE81" s="104"/>
      <c r="CF81" s="104"/>
      <c r="CG81" s="104"/>
      <c r="CH81" s="104"/>
      <c r="CI81" s="104"/>
      <c r="CJ81" s="104"/>
      <c r="CK81" s="104"/>
    </row>
    <row r="82" spans="1:89" x14ac:dyDescent="0.35">
      <c r="A82" s="104"/>
      <c r="B82" s="104"/>
      <c r="C82" s="104"/>
      <c r="D82" s="104"/>
      <c r="E82" s="104"/>
      <c r="F82" s="104"/>
      <c r="G82" s="104"/>
      <c r="H82" s="104"/>
      <c r="I82" s="104"/>
      <c r="J82" s="104"/>
      <c r="K82" s="104"/>
      <c r="L82" s="104"/>
      <c r="M82" s="104"/>
      <c r="N82" s="104"/>
      <c r="O82" s="104"/>
      <c r="P82" s="104"/>
      <c r="Q82" s="104"/>
      <c r="R82" s="104"/>
      <c r="S82" s="104"/>
      <c r="T82" s="104"/>
      <c r="U82" s="104"/>
      <c r="V82" s="104"/>
      <c r="W82" s="104"/>
      <c r="X82" s="104"/>
      <c r="Y82" s="104"/>
      <c r="Z82" s="104"/>
      <c r="AA82" s="104"/>
      <c r="AB82" s="104"/>
      <c r="AC82" s="104"/>
      <c r="AD82" s="104"/>
      <c r="AE82" s="104"/>
      <c r="AF82" s="104"/>
      <c r="AG82" s="104"/>
      <c r="AH82" s="104"/>
      <c r="AI82" s="104"/>
      <c r="AJ82" s="104"/>
      <c r="AK82" s="104"/>
      <c r="AL82" s="104"/>
      <c r="AM82" s="104"/>
      <c r="AN82" s="104"/>
      <c r="AO82" s="104"/>
      <c r="AP82" s="104"/>
      <c r="AQ82" s="104"/>
      <c r="AR82" s="104"/>
      <c r="AS82" s="104"/>
      <c r="AT82" s="104"/>
      <c r="AU82" s="104"/>
      <c r="AV82" s="104"/>
      <c r="AW82" s="104"/>
      <c r="AX82" s="104"/>
      <c r="AY82" s="104"/>
      <c r="AZ82" s="104"/>
      <c r="BA82" s="104"/>
      <c r="BB82" s="104"/>
      <c r="BC82" s="104"/>
      <c r="BD82" s="104"/>
      <c r="BE82" s="104"/>
      <c r="BF82" s="104"/>
      <c r="BG82" s="104"/>
      <c r="BH82" s="104"/>
      <c r="BI82" s="104"/>
      <c r="BJ82" s="104"/>
      <c r="BK82" s="104"/>
      <c r="BL82" s="104"/>
      <c r="BM82" s="104"/>
      <c r="BN82" s="104"/>
      <c r="BO82" s="104"/>
      <c r="BP82" s="104"/>
      <c r="BQ82" s="104"/>
      <c r="BR82" s="104"/>
      <c r="BS82" s="104"/>
      <c r="BT82" s="104"/>
      <c r="BU82" s="104"/>
      <c r="BV82" s="104"/>
      <c r="BW82" s="104"/>
      <c r="BX82" s="104"/>
      <c r="BY82" s="104"/>
      <c r="BZ82" s="104"/>
      <c r="CA82" s="104"/>
      <c r="CB82" s="104"/>
      <c r="CC82" s="104"/>
      <c r="CD82" s="104"/>
      <c r="CE82" s="104"/>
      <c r="CF82" s="104"/>
      <c r="CG82" s="104"/>
      <c r="CH82" s="104"/>
      <c r="CI82" s="104"/>
      <c r="CJ82" s="104"/>
      <c r="CK82" s="104"/>
    </row>
    <row r="83" spans="1:89" x14ac:dyDescent="0.35">
      <c r="A83" s="104"/>
      <c r="B83" s="104"/>
      <c r="C83" s="104"/>
      <c r="D83" s="104"/>
      <c r="E83" s="104"/>
      <c r="F83" s="104"/>
      <c r="G83" s="104"/>
      <c r="H83" s="104"/>
      <c r="I83" s="104"/>
      <c r="J83" s="104"/>
      <c r="K83" s="104"/>
      <c r="L83" s="104"/>
      <c r="M83" s="104"/>
      <c r="N83" s="104"/>
      <c r="O83" s="104"/>
      <c r="P83" s="104"/>
      <c r="Q83" s="104"/>
      <c r="R83" s="104"/>
      <c r="S83" s="104"/>
      <c r="T83" s="104"/>
      <c r="U83" s="104"/>
      <c r="V83" s="104"/>
      <c r="W83" s="104"/>
      <c r="X83" s="104"/>
      <c r="Y83" s="104"/>
      <c r="Z83" s="104"/>
      <c r="AA83" s="104"/>
      <c r="AB83" s="104"/>
      <c r="AC83" s="104"/>
      <c r="AD83" s="104"/>
      <c r="AE83" s="104"/>
      <c r="AF83" s="104"/>
      <c r="AG83" s="104"/>
      <c r="AH83" s="104"/>
      <c r="AI83" s="104"/>
      <c r="AJ83" s="104"/>
      <c r="AK83" s="104"/>
      <c r="AL83" s="104"/>
      <c r="AM83" s="104"/>
      <c r="AN83" s="104"/>
      <c r="AO83" s="104"/>
      <c r="AP83" s="104"/>
      <c r="AQ83" s="104"/>
      <c r="AR83" s="104"/>
      <c r="AS83" s="104"/>
      <c r="AT83" s="104"/>
      <c r="AU83" s="104"/>
      <c r="AV83" s="104"/>
      <c r="AW83" s="104"/>
      <c r="AX83" s="104"/>
      <c r="AY83" s="104"/>
      <c r="AZ83" s="104"/>
      <c r="BA83" s="104"/>
      <c r="BB83" s="104"/>
      <c r="BC83" s="104"/>
      <c r="BD83" s="104"/>
      <c r="BE83" s="104"/>
      <c r="BF83" s="104"/>
      <c r="BG83" s="104"/>
      <c r="BH83" s="104"/>
      <c r="BI83" s="104"/>
      <c r="BJ83" s="104"/>
      <c r="BK83" s="104"/>
      <c r="BL83" s="104"/>
      <c r="BM83" s="104"/>
      <c r="BN83" s="104"/>
      <c r="BO83" s="104"/>
      <c r="BP83" s="104"/>
      <c r="BQ83" s="104"/>
      <c r="BR83" s="104"/>
      <c r="BS83" s="104"/>
      <c r="BT83" s="104"/>
      <c r="BU83" s="104"/>
      <c r="BV83" s="104"/>
      <c r="BW83" s="104"/>
      <c r="BX83" s="104"/>
      <c r="BY83" s="104"/>
      <c r="BZ83" s="104"/>
      <c r="CA83" s="104"/>
      <c r="CB83" s="104"/>
      <c r="CC83" s="104"/>
      <c r="CD83" s="104"/>
      <c r="CE83" s="104"/>
      <c r="CF83" s="104"/>
      <c r="CG83" s="104"/>
      <c r="CH83" s="104"/>
      <c r="CI83" s="104"/>
      <c r="CJ83" s="104"/>
      <c r="CK83" s="104"/>
    </row>
    <row r="84" spans="1:89" x14ac:dyDescent="0.35">
      <c r="A84" s="104"/>
      <c r="B84" s="104"/>
      <c r="C84" s="104"/>
      <c r="D84" s="104"/>
      <c r="E84" s="104"/>
      <c r="F84" s="104"/>
      <c r="G84" s="104"/>
      <c r="H84" s="104"/>
      <c r="I84" s="104"/>
      <c r="J84" s="104"/>
      <c r="K84" s="104"/>
      <c r="L84" s="104"/>
      <c r="M84" s="104"/>
      <c r="N84" s="104"/>
      <c r="O84" s="104"/>
      <c r="P84" s="104"/>
      <c r="Q84" s="104"/>
      <c r="R84" s="104"/>
      <c r="S84" s="104"/>
      <c r="T84" s="104"/>
      <c r="U84" s="104"/>
      <c r="V84" s="104"/>
      <c r="W84" s="104"/>
      <c r="X84" s="104"/>
      <c r="Y84" s="104"/>
      <c r="Z84" s="104"/>
      <c r="AA84" s="104"/>
      <c r="AB84" s="104"/>
      <c r="AC84" s="104"/>
      <c r="AD84" s="104"/>
      <c r="AE84" s="104"/>
      <c r="AF84" s="104"/>
      <c r="AG84" s="104"/>
      <c r="AH84" s="104"/>
      <c r="AI84" s="104"/>
      <c r="AJ84" s="104"/>
      <c r="AK84" s="104"/>
      <c r="AL84" s="104"/>
      <c r="AM84" s="104"/>
      <c r="AN84" s="104"/>
      <c r="AO84" s="104"/>
      <c r="AP84" s="104"/>
      <c r="AQ84" s="104"/>
      <c r="AR84" s="104"/>
      <c r="AS84" s="104"/>
      <c r="AT84" s="104"/>
      <c r="AU84" s="104"/>
      <c r="AV84" s="104"/>
      <c r="AW84" s="104"/>
      <c r="AX84" s="104"/>
      <c r="AY84" s="104"/>
      <c r="AZ84" s="104"/>
      <c r="BA84" s="104"/>
      <c r="BB84" s="104"/>
      <c r="BC84" s="104"/>
      <c r="BD84" s="104"/>
      <c r="BE84" s="104"/>
      <c r="BF84" s="104"/>
      <c r="BG84" s="104"/>
      <c r="BH84" s="104"/>
      <c r="BI84" s="104"/>
      <c r="BJ84" s="104"/>
      <c r="BK84" s="104"/>
      <c r="BL84" s="104"/>
      <c r="BM84" s="104"/>
      <c r="BN84" s="104"/>
      <c r="BO84" s="104"/>
      <c r="BP84" s="104"/>
      <c r="BQ84" s="104"/>
      <c r="BR84" s="104"/>
      <c r="BS84" s="104"/>
      <c r="BT84" s="104"/>
      <c r="BU84" s="104"/>
      <c r="BV84" s="104"/>
      <c r="BW84" s="104"/>
      <c r="BX84" s="104"/>
      <c r="BY84" s="104"/>
      <c r="BZ84" s="104"/>
      <c r="CA84" s="104"/>
      <c r="CB84" s="104"/>
      <c r="CC84" s="104"/>
      <c r="CD84" s="104"/>
      <c r="CE84" s="104"/>
      <c r="CF84" s="104"/>
      <c r="CG84" s="104"/>
      <c r="CH84" s="104"/>
      <c r="CI84" s="104"/>
      <c r="CJ84" s="104"/>
      <c r="CK84" s="104"/>
    </row>
    <row r="85" spans="1:89" x14ac:dyDescent="0.35">
      <c r="A85" s="104"/>
      <c r="B85" s="104"/>
      <c r="C85" s="104"/>
      <c r="D85" s="104"/>
      <c r="E85" s="104"/>
      <c r="F85" s="104"/>
      <c r="G85" s="104"/>
      <c r="H85" s="104"/>
      <c r="I85" s="104"/>
      <c r="J85" s="104"/>
      <c r="K85" s="104"/>
      <c r="L85" s="104"/>
      <c r="M85" s="104"/>
      <c r="N85" s="104"/>
      <c r="O85" s="104"/>
      <c r="P85" s="104"/>
      <c r="Q85" s="104"/>
      <c r="R85" s="104"/>
      <c r="S85" s="104"/>
      <c r="T85" s="104"/>
      <c r="U85" s="104"/>
      <c r="V85" s="104"/>
      <c r="W85" s="104"/>
      <c r="X85" s="104"/>
      <c r="Y85" s="104"/>
      <c r="Z85" s="104"/>
      <c r="AA85" s="104"/>
      <c r="AB85" s="104"/>
      <c r="AC85" s="104"/>
      <c r="AD85" s="104"/>
      <c r="AE85" s="104"/>
      <c r="AF85" s="104"/>
      <c r="AG85" s="104"/>
      <c r="AH85" s="104"/>
      <c r="AI85" s="104"/>
      <c r="AJ85" s="104"/>
      <c r="AK85" s="104"/>
      <c r="AL85" s="104"/>
      <c r="AM85" s="104"/>
      <c r="AN85" s="104"/>
      <c r="AO85" s="104"/>
      <c r="AP85" s="104"/>
      <c r="AQ85" s="104"/>
      <c r="AR85" s="104"/>
      <c r="AS85" s="104"/>
      <c r="AT85" s="104"/>
      <c r="AU85" s="104"/>
      <c r="AV85" s="104"/>
      <c r="AW85" s="104"/>
      <c r="AX85" s="104"/>
      <c r="AY85" s="104"/>
      <c r="AZ85" s="104"/>
      <c r="BA85" s="104"/>
      <c r="BB85" s="104"/>
      <c r="BC85" s="104"/>
      <c r="BD85" s="104"/>
      <c r="BE85" s="104"/>
      <c r="BF85" s="104"/>
      <c r="BG85" s="104"/>
      <c r="BH85" s="104"/>
      <c r="BI85" s="104"/>
      <c r="BJ85" s="104"/>
      <c r="BK85" s="104"/>
      <c r="BL85" s="104"/>
      <c r="BM85" s="104"/>
      <c r="BN85" s="104"/>
      <c r="BO85" s="104"/>
      <c r="BP85" s="104"/>
      <c r="BQ85" s="104"/>
      <c r="BR85" s="104"/>
      <c r="BS85" s="104"/>
      <c r="BT85" s="104"/>
      <c r="BU85" s="104"/>
      <c r="BV85" s="104"/>
      <c r="BW85" s="104"/>
      <c r="BX85" s="104"/>
      <c r="BY85" s="104"/>
      <c r="BZ85" s="104"/>
      <c r="CA85" s="104"/>
      <c r="CB85" s="104"/>
      <c r="CC85" s="104"/>
      <c r="CD85" s="104"/>
      <c r="CE85" s="104"/>
      <c r="CF85" s="104"/>
      <c r="CG85" s="104"/>
      <c r="CH85" s="104"/>
      <c r="CI85" s="104"/>
      <c r="CJ85" s="104"/>
      <c r="CK85" s="104"/>
    </row>
    <row r="86" spans="1:89" x14ac:dyDescent="0.35">
      <c r="A86" s="104"/>
      <c r="B86" s="104"/>
      <c r="C86" s="104"/>
      <c r="D86" s="104"/>
      <c r="E86" s="104"/>
      <c r="F86" s="104"/>
      <c r="G86" s="104"/>
      <c r="H86" s="104"/>
      <c r="I86" s="104"/>
      <c r="J86" s="104"/>
      <c r="K86" s="104"/>
      <c r="L86" s="104"/>
      <c r="M86" s="104"/>
      <c r="N86" s="104"/>
      <c r="O86" s="104"/>
      <c r="P86" s="104"/>
      <c r="Q86" s="104"/>
      <c r="R86" s="104"/>
      <c r="S86" s="104"/>
      <c r="T86" s="104"/>
      <c r="U86" s="104"/>
      <c r="V86" s="104"/>
      <c r="W86" s="104"/>
      <c r="X86" s="104"/>
      <c r="Y86" s="104"/>
      <c r="Z86" s="104"/>
      <c r="AA86" s="104"/>
      <c r="AB86" s="104"/>
      <c r="AC86" s="104"/>
      <c r="AD86" s="104"/>
      <c r="AE86" s="104"/>
      <c r="AF86" s="104"/>
      <c r="AG86" s="104"/>
      <c r="AH86" s="104"/>
      <c r="AI86" s="104"/>
      <c r="AJ86" s="104"/>
      <c r="AK86" s="104"/>
      <c r="AL86" s="104"/>
      <c r="AM86" s="104"/>
      <c r="AN86" s="104"/>
      <c r="AO86" s="104"/>
      <c r="AP86" s="104"/>
      <c r="AQ86" s="104"/>
      <c r="AR86" s="104"/>
      <c r="AS86" s="104"/>
      <c r="AT86" s="104"/>
      <c r="AU86" s="104"/>
      <c r="AV86" s="104"/>
      <c r="AW86" s="104"/>
      <c r="AX86" s="104"/>
      <c r="AY86" s="104"/>
      <c r="AZ86" s="104"/>
      <c r="BA86" s="104"/>
      <c r="BB86" s="104"/>
      <c r="BC86" s="104"/>
      <c r="BD86" s="104"/>
      <c r="BE86" s="104"/>
      <c r="BF86" s="104"/>
      <c r="BG86" s="104"/>
      <c r="BH86" s="104"/>
      <c r="BI86" s="104"/>
      <c r="BJ86" s="104"/>
      <c r="BK86" s="104"/>
      <c r="BL86" s="104"/>
      <c r="BM86" s="104"/>
      <c r="BN86" s="104"/>
      <c r="BO86" s="104"/>
      <c r="BP86" s="104"/>
      <c r="BQ86" s="104"/>
      <c r="BR86" s="104"/>
      <c r="BS86" s="104"/>
      <c r="BT86" s="104"/>
      <c r="BU86" s="104"/>
      <c r="BV86" s="104"/>
      <c r="BW86" s="104"/>
      <c r="BX86" s="104"/>
      <c r="BY86" s="104"/>
      <c r="BZ86" s="104"/>
      <c r="CA86" s="104"/>
      <c r="CB86" s="104"/>
      <c r="CC86" s="104"/>
      <c r="CD86" s="104"/>
      <c r="CE86" s="104"/>
      <c r="CF86" s="104"/>
      <c r="CG86" s="104"/>
      <c r="CH86" s="104"/>
      <c r="CI86" s="104"/>
      <c r="CJ86" s="104"/>
      <c r="CK86" s="104"/>
    </row>
    <row r="87" spans="1:89" x14ac:dyDescent="0.35">
      <c r="A87" s="104"/>
      <c r="B87" s="104"/>
      <c r="C87" s="104"/>
      <c r="D87" s="104"/>
      <c r="E87" s="104"/>
      <c r="F87" s="104"/>
      <c r="G87" s="104"/>
      <c r="H87" s="104"/>
      <c r="I87" s="104"/>
      <c r="J87" s="104"/>
      <c r="K87" s="104"/>
      <c r="L87" s="104"/>
      <c r="M87" s="104"/>
      <c r="N87" s="104"/>
      <c r="O87" s="104"/>
      <c r="P87" s="104"/>
      <c r="Q87" s="104"/>
      <c r="R87" s="104"/>
      <c r="S87" s="104"/>
      <c r="T87" s="104"/>
      <c r="U87" s="104"/>
      <c r="V87" s="104"/>
      <c r="W87" s="104"/>
      <c r="X87" s="104"/>
      <c r="Y87" s="104"/>
      <c r="Z87" s="104"/>
      <c r="AA87" s="104"/>
      <c r="AB87" s="104"/>
      <c r="AC87" s="104"/>
      <c r="AD87" s="104"/>
      <c r="AE87" s="104"/>
      <c r="AF87" s="104"/>
      <c r="AG87" s="104"/>
      <c r="AH87" s="104"/>
      <c r="AI87" s="104"/>
      <c r="AJ87" s="104"/>
      <c r="AK87" s="104"/>
      <c r="AL87" s="104"/>
      <c r="AM87" s="104"/>
      <c r="AN87" s="104"/>
      <c r="AO87" s="104"/>
      <c r="AP87" s="104"/>
      <c r="AQ87" s="104"/>
      <c r="AR87" s="104"/>
      <c r="AS87" s="104"/>
      <c r="AT87" s="104"/>
      <c r="AU87" s="104"/>
      <c r="AV87" s="104"/>
      <c r="AW87" s="104"/>
      <c r="AX87" s="104"/>
      <c r="AY87" s="104"/>
      <c r="AZ87" s="104"/>
      <c r="BA87" s="104"/>
      <c r="BB87" s="104"/>
      <c r="BC87" s="104"/>
      <c r="BD87" s="104"/>
      <c r="BE87" s="104"/>
      <c r="BF87" s="104"/>
      <c r="BG87" s="104"/>
      <c r="BH87" s="104"/>
      <c r="BI87" s="104"/>
      <c r="BJ87" s="104"/>
      <c r="BK87" s="104"/>
      <c r="BL87" s="104"/>
      <c r="BM87" s="104"/>
      <c r="BN87" s="104"/>
      <c r="BO87" s="104"/>
      <c r="BP87" s="104"/>
      <c r="BQ87" s="104"/>
      <c r="BR87" s="104"/>
      <c r="BS87" s="104"/>
      <c r="BT87" s="104"/>
      <c r="BU87" s="104"/>
      <c r="BV87" s="104"/>
      <c r="BW87" s="104"/>
      <c r="BX87" s="104"/>
      <c r="BY87" s="104"/>
      <c r="BZ87" s="104"/>
      <c r="CA87" s="104"/>
      <c r="CB87" s="104"/>
      <c r="CC87" s="104"/>
      <c r="CD87" s="104"/>
      <c r="CE87" s="104"/>
      <c r="CF87" s="104"/>
      <c r="CG87" s="104"/>
      <c r="CH87" s="104"/>
      <c r="CI87" s="104"/>
      <c r="CJ87" s="104"/>
      <c r="CK87" s="104"/>
    </row>
    <row r="88" spans="1:89" x14ac:dyDescent="0.35">
      <c r="A88" s="104"/>
      <c r="B88" s="104"/>
      <c r="C88" s="104"/>
      <c r="D88" s="104"/>
      <c r="E88" s="104"/>
      <c r="F88" s="104"/>
      <c r="G88" s="104"/>
      <c r="H88" s="104"/>
      <c r="I88" s="104"/>
      <c r="J88" s="104"/>
      <c r="K88" s="104"/>
      <c r="L88" s="104"/>
      <c r="M88" s="104"/>
      <c r="N88" s="104"/>
      <c r="O88" s="104"/>
      <c r="P88" s="104"/>
      <c r="Q88" s="104"/>
      <c r="R88" s="104"/>
      <c r="S88" s="104"/>
      <c r="T88" s="104"/>
      <c r="U88" s="104"/>
      <c r="V88" s="104"/>
      <c r="W88" s="104"/>
      <c r="X88" s="104"/>
      <c r="Y88" s="104"/>
      <c r="Z88" s="104"/>
      <c r="AA88" s="104"/>
      <c r="AB88" s="104"/>
      <c r="AC88" s="104"/>
      <c r="AD88" s="104"/>
      <c r="AE88" s="104"/>
      <c r="AF88" s="104"/>
      <c r="AG88" s="104"/>
      <c r="AH88" s="104"/>
      <c r="AI88" s="104"/>
      <c r="AJ88" s="104"/>
      <c r="AK88" s="104"/>
      <c r="AL88" s="104"/>
      <c r="AM88" s="104"/>
      <c r="AN88" s="104"/>
      <c r="AO88" s="104"/>
      <c r="AP88" s="104"/>
      <c r="AQ88" s="104"/>
      <c r="AR88" s="104"/>
      <c r="AS88" s="104"/>
      <c r="AT88" s="104"/>
      <c r="AU88" s="104"/>
      <c r="AV88" s="104"/>
      <c r="AW88" s="104"/>
      <c r="AX88" s="104"/>
      <c r="AY88" s="104"/>
      <c r="AZ88" s="104"/>
      <c r="BA88" s="104"/>
      <c r="BB88" s="104"/>
      <c r="BC88" s="104"/>
      <c r="BD88" s="104"/>
      <c r="BE88" s="104"/>
      <c r="BF88" s="104"/>
      <c r="BG88" s="104"/>
      <c r="BH88" s="104"/>
      <c r="BI88" s="104"/>
      <c r="BJ88" s="104"/>
      <c r="BK88" s="104"/>
      <c r="BL88" s="104"/>
      <c r="BM88" s="104"/>
      <c r="BN88" s="104"/>
      <c r="BO88" s="104"/>
      <c r="BP88" s="104"/>
      <c r="BQ88" s="104"/>
      <c r="BR88" s="104"/>
      <c r="BS88" s="104"/>
      <c r="BT88" s="104"/>
      <c r="BU88" s="104"/>
      <c r="BV88" s="104"/>
      <c r="BW88" s="104"/>
      <c r="BX88" s="104"/>
      <c r="BY88" s="104"/>
      <c r="BZ88" s="104"/>
      <c r="CA88" s="104"/>
      <c r="CB88" s="104"/>
      <c r="CC88" s="104"/>
      <c r="CD88" s="104"/>
      <c r="CE88" s="104"/>
      <c r="CF88" s="104"/>
      <c r="CG88" s="104"/>
      <c r="CH88" s="104"/>
      <c r="CI88" s="104"/>
      <c r="CJ88" s="104"/>
      <c r="CK88" s="104"/>
    </row>
    <row r="89" spans="1:89" x14ac:dyDescent="0.35">
      <c r="A89" s="104"/>
      <c r="B89" s="104"/>
      <c r="C89" s="104"/>
      <c r="D89" s="104"/>
      <c r="E89" s="104"/>
      <c r="F89" s="104"/>
      <c r="G89" s="104"/>
      <c r="H89" s="104"/>
      <c r="I89" s="104"/>
      <c r="J89" s="104"/>
      <c r="K89" s="104"/>
      <c r="L89" s="104"/>
      <c r="M89" s="104"/>
      <c r="N89" s="104"/>
      <c r="O89" s="104"/>
      <c r="P89" s="104"/>
      <c r="Q89" s="104"/>
      <c r="R89" s="104"/>
      <c r="S89" s="104"/>
      <c r="T89" s="104"/>
      <c r="U89" s="104"/>
      <c r="V89" s="104"/>
      <c r="W89" s="104"/>
      <c r="X89" s="104"/>
      <c r="Y89" s="104"/>
      <c r="Z89" s="104"/>
      <c r="AA89" s="104"/>
      <c r="AB89" s="104"/>
      <c r="AC89" s="104"/>
      <c r="AD89" s="104"/>
      <c r="AE89" s="104"/>
      <c r="AF89" s="104"/>
      <c r="AG89" s="104"/>
      <c r="AH89" s="104"/>
      <c r="AI89" s="104"/>
      <c r="AJ89" s="104"/>
      <c r="AK89" s="104"/>
      <c r="AL89" s="104"/>
      <c r="AM89" s="104"/>
      <c r="AN89" s="104"/>
      <c r="AO89" s="104"/>
      <c r="AP89" s="104"/>
      <c r="AQ89" s="104"/>
      <c r="AR89" s="104"/>
      <c r="AS89" s="104"/>
      <c r="AT89" s="104"/>
      <c r="AU89" s="104"/>
      <c r="AV89" s="104"/>
      <c r="AW89" s="104"/>
      <c r="AX89" s="104"/>
      <c r="AY89" s="104"/>
      <c r="AZ89" s="104"/>
      <c r="BA89" s="104"/>
      <c r="BB89" s="104"/>
      <c r="BC89" s="104"/>
      <c r="BD89" s="104"/>
      <c r="BE89" s="104"/>
      <c r="BF89" s="104"/>
      <c r="BG89" s="104"/>
      <c r="BH89" s="104"/>
      <c r="BI89" s="104"/>
      <c r="BJ89" s="104"/>
      <c r="BK89" s="104"/>
      <c r="BL89" s="104"/>
      <c r="BM89" s="104"/>
      <c r="BN89" s="104"/>
      <c r="BO89" s="104"/>
      <c r="BP89" s="104"/>
      <c r="BQ89" s="104"/>
      <c r="BR89" s="104"/>
      <c r="BS89" s="104"/>
      <c r="BT89" s="104"/>
      <c r="BU89" s="104"/>
      <c r="BV89" s="104"/>
      <c r="BW89" s="104"/>
      <c r="BX89" s="104"/>
      <c r="BY89" s="104"/>
      <c r="BZ89" s="104"/>
      <c r="CA89" s="104"/>
      <c r="CB89" s="104"/>
      <c r="CC89" s="104"/>
      <c r="CD89" s="104"/>
      <c r="CE89" s="104"/>
      <c r="CF89" s="104"/>
      <c r="CG89" s="104"/>
      <c r="CH89" s="104"/>
      <c r="CI89" s="104"/>
      <c r="CJ89" s="104"/>
      <c r="CK89" s="104"/>
    </row>
    <row r="90" spans="1:89" x14ac:dyDescent="0.35">
      <c r="A90" s="104"/>
      <c r="B90" s="104"/>
      <c r="C90" s="104"/>
      <c r="D90" s="104"/>
      <c r="E90" s="104"/>
      <c r="F90" s="104"/>
      <c r="G90" s="104"/>
      <c r="H90" s="104"/>
      <c r="I90" s="104"/>
      <c r="J90" s="104"/>
      <c r="K90" s="104"/>
      <c r="L90" s="104"/>
      <c r="M90" s="104"/>
      <c r="N90" s="104"/>
      <c r="O90" s="104"/>
      <c r="P90" s="104"/>
      <c r="Q90" s="104"/>
      <c r="R90" s="104"/>
      <c r="S90" s="104"/>
      <c r="T90" s="104"/>
      <c r="U90" s="104"/>
      <c r="V90" s="104"/>
      <c r="W90" s="104"/>
      <c r="X90" s="104"/>
      <c r="Y90" s="104"/>
      <c r="Z90" s="104"/>
      <c r="AA90" s="104"/>
      <c r="AB90" s="104"/>
      <c r="AC90" s="104"/>
      <c r="AD90" s="104"/>
      <c r="AE90" s="104"/>
      <c r="AF90" s="104"/>
      <c r="AG90" s="104"/>
      <c r="AH90" s="104"/>
      <c r="AI90" s="104"/>
      <c r="AJ90" s="104"/>
      <c r="AK90" s="104"/>
      <c r="AL90" s="104"/>
      <c r="AM90" s="104"/>
      <c r="AN90" s="104"/>
      <c r="AO90" s="104"/>
      <c r="AP90" s="104"/>
      <c r="AQ90" s="104"/>
      <c r="AR90" s="104"/>
      <c r="AS90" s="104"/>
      <c r="AT90" s="104"/>
      <c r="AU90" s="104"/>
      <c r="AV90" s="104"/>
      <c r="AW90" s="104"/>
      <c r="AX90" s="104"/>
      <c r="AY90" s="104"/>
      <c r="AZ90" s="104"/>
      <c r="BA90" s="104"/>
      <c r="BB90" s="104"/>
      <c r="BC90" s="104"/>
      <c r="BD90" s="104"/>
      <c r="BE90" s="104"/>
      <c r="BF90" s="104"/>
      <c r="BG90" s="104"/>
      <c r="BH90" s="104"/>
      <c r="BI90" s="104"/>
      <c r="BJ90" s="104"/>
      <c r="BK90" s="104"/>
      <c r="BL90" s="104"/>
      <c r="BM90" s="104"/>
      <c r="BN90" s="104"/>
      <c r="BO90" s="104"/>
      <c r="BP90" s="104"/>
      <c r="BQ90" s="104"/>
      <c r="BR90" s="104"/>
      <c r="BS90" s="104"/>
      <c r="BT90" s="104"/>
      <c r="BU90" s="104"/>
      <c r="BV90" s="104"/>
      <c r="BW90" s="104"/>
      <c r="BX90" s="104"/>
      <c r="BY90" s="104"/>
      <c r="BZ90" s="104"/>
      <c r="CA90" s="104"/>
      <c r="CB90" s="104"/>
      <c r="CC90" s="104"/>
      <c r="CD90" s="104"/>
      <c r="CE90" s="104"/>
      <c r="CF90" s="104"/>
      <c r="CG90" s="104"/>
      <c r="CH90" s="104"/>
      <c r="CI90" s="104"/>
      <c r="CJ90" s="104"/>
      <c r="CK90" s="104"/>
    </row>
    <row r="91" spans="1:89" x14ac:dyDescent="0.35">
      <c r="A91" s="104"/>
      <c r="B91" s="104"/>
      <c r="C91" s="104"/>
      <c r="D91" s="104"/>
      <c r="E91" s="104"/>
      <c r="F91" s="104"/>
      <c r="G91" s="104"/>
      <c r="H91" s="104"/>
      <c r="I91" s="104"/>
      <c r="J91" s="104"/>
      <c r="K91" s="104"/>
      <c r="L91" s="104"/>
      <c r="M91" s="104"/>
      <c r="N91" s="104"/>
      <c r="O91" s="104"/>
      <c r="P91" s="104"/>
      <c r="Q91" s="104"/>
      <c r="R91" s="104"/>
      <c r="S91" s="104"/>
      <c r="T91" s="104"/>
      <c r="U91" s="104"/>
      <c r="V91" s="104"/>
      <c r="W91" s="104"/>
      <c r="X91" s="104"/>
      <c r="Y91" s="104"/>
      <c r="Z91" s="104"/>
      <c r="AA91" s="104"/>
      <c r="AB91" s="104"/>
      <c r="AC91" s="104"/>
      <c r="AD91" s="104"/>
      <c r="AE91" s="104"/>
      <c r="AF91" s="104"/>
      <c r="AG91" s="104"/>
      <c r="AH91" s="104"/>
      <c r="AI91" s="104"/>
      <c r="AJ91" s="104"/>
      <c r="AK91" s="104"/>
      <c r="AL91" s="104"/>
      <c r="AM91" s="104"/>
      <c r="AN91" s="104"/>
      <c r="AO91" s="104"/>
      <c r="AP91" s="104"/>
      <c r="AQ91" s="104"/>
      <c r="AR91" s="104"/>
      <c r="AS91" s="104"/>
      <c r="AT91" s="104"/>
      <c r="AU91" s="104"/>
      <c r="AV91" s="104"/>
      <c r="AW91" s="104"/>
      <c r="AX91" s="104"/>
      <c r="AY91" s="104"/>
      <c r="AZ91" s="104"/>
      <c r="BA91" s="104"/>
      <c r="BB91" s="104"/>
      <c r="BC91" s="104"/>
      <c r="BD91" s="104"/>
      <c r="BE91" s="104"/>
      <c r="BF91" s="104"/>
      <c r="BG91" s="104"/>
      <c r="BH91" s="104"/>
      <c r="BI91" s="104"/>
      <c r="BJ91" s="104"/>
      <c r="BK91" s="104"/>
      <c r="BL91" s="104"/>
      <c r="BM91" s="104"/>
      <c r="BN91" s="104"/>
      <c r="BO91" s="104"/>
      <c r="BP91" s="104"/>
      <c r="BQ91" s="104"/>
      <c r="BR91" s="104"/>
      <c r="BS91" s="104"/>
      <c r="BT91" s="104"/>
      <c r="BU91" s="104"/>
      <c r="BV91" s="104"/>
      <c r="BW91" s="104"/>
      <c r="BX91" s="104"/>
      <c r="BY91" s="104"/>
      <c r="BZ91" s="104"/>
      <c r="CA91" s="104"/>
      <c r="CB91" s="104"/>
      <c r="CC91" s="104"/>
      <c r="CD91" s="104"/>
      <c r="CE91" s="104"/>
      <c r="CF91" s="104"/>
      <c r="CG91" s="104"/>
      <c r="CH91" s="104"/>
      <c r="CI91" s="104"/>
      <c r="CJ91" s="104"/>
      <c r="CK91" s="104"/>
    </row>
    <row r="92" spans="1:89" x14ac:dyDescent="0.35">
      <c r="A92" s="104"/>
      <c r="B92" s="104"/>
      <c r="C92" s="104"/>
      <c r="D92" s="104"/>
      <c r="E92" s="104"/>
      <c r="F92" s="104"/>
      <c r="G92" s="104"/>
      <c r="H92" s="104"/>
      <c r="I92" s="104"/>
      <c r="J92" s="104"/>
      <c r="K92" s="104"/>
      <c r="L92" s="104"/>
      <c r="M92" s="104"/>
      <c r="N92" s="104"/>
      <c r="O92" s="104"/>
      <c r="P92" s="104"/>
      <c r="Q92" s="104"/>
      <c r="R92" s="104"/>
      <c r="S92" s="104"/>
      <c r="T92" s="104"/>
      <c r="U92" s="104"/>
      <c r="V92" s="104"/>
      <c r="W92" s="104"/>
      <c r="X92" s="104"/>
      <c r="Y92" s="104"/>
      <c r="Z92" s="104"/>
      <c r="AA92" s="104"/>
      <c r="AB92" s="104"/>
      <c r="AC92" s="104"/>
      <c r="AD92" s="104"/>
      <c r="AE92" s="104"/>
      <c r="AF92" s="104"/>
      <c r="AG92" s="104"/>
      <c r="AH92" s="104"/>
      <c r="AI92" s="104"/>
      <c r="AJ92" s="104"/>
      <c r="AK92" s="104"/>
      <c r="AL92" s="104"/>
      <c r="AM92" s="104"/>
      <c r="AN92" s="104"/>
      <c r="AO92" s="104"/>
      <c r="AP92" s="104"/>
      <c r="AQ92" s="104"/>
      <c r="AR92" s="104"/>
      <c r="AS92" s="104"/>
      <c r="AT92" s="104"/>
      <c r="AU92" s="104"/>
      <c r="AV92" s="104"/>
      <c r="AW92" s="104"/>
      <c r="AX92" s="104"/>
      <c r="AY92" s="104"/>
      <c r="AZ92" s="104"/>
      <c r="BA92" s="104"/>
      <c r="BB92" s="104"/>
      <c r="BC92" s="104"/>
      <c r="BD92" s="104"/>
      <c r="BE92" s="104"/>
      <c r="BF92" s="104"/>
      <c r="BG92" s="104"/>
      <c r="BH92" s="104"/>
      <c r="BI92" s="104"/>
      <c r="BJ92" s="104"/>
      <c r="BK92" s="104"/>
      <c r="BL92" s="104"/>
      <c r="BM92" s="104"/>
      <c r="BN92" s="104"/>
      <c r="BO92" s="104"/>
      <c r="BP92" s="104"/>
      <c r="BQ92" s="104"/>
      <c r="BR92" s="104"/>
      <c r="BS92" s="104"/>
      <c r="BT92" s="104"/>
      <c r="BU92" s="104"/>
      <c r="BV92" s="104"/>
      <c r="BW92" s="104"/>
      <c r="BX92" s="104"/>
      <c r="BY92" s="104"/>
      <c r="BZ92" s="104"/>
      <c r="CA92" s="104"/>
      <c r="CB92" s="104"/>
      <c r="CC92" s="104"/>
      <c r="CD92" s="104"/>
      <c r="CE92" s="104"/>
      <c r="CF92" s="104"/>
      <c r="CG92" s="104"/>
      <c r="CH92" s="104"/>
      <c r="CI92" s="104"/>
      <c r="CJ92" s="104"/>
      <c r="CK92" s="104"/>
    </row>
    <row r="93" spans="1:89" x14ac:dyDescent="0.35">
      <c r="A93" s="104"/>
      <c r="B93" s="104"/>
      <c r="C93" s="104"/>
      <c r="D93" s="104"/>
      <c r="E93" s="104"/>
      <c r="F93" s="104"/>
      <c r="G93" s="104"/>
      <c r="H93" s="104"/>
      <c r="I93" s="104"/>
      <c r="J93" s="104"/>
      <c r="K93" s="104"/>
      <c r="L93" s="104"/>
      <c r="M93" s="104"/>
      <c r="N93" s="104"/>
      <c r="O93" s="104"/>
      <c r="P93" s="104"/>
      <c r="Q93" s="104"/>
      <c r="R93" s="104"/>
      <c r="S93" s="104"/>
      <c r="T93" s="104"/>
      <c r="U93" s="104"/>
      <c r="V93" s="104"/>
      <c r="W93" s="104"/>
      <c r="X93" s="104"/>
      <c r="Y93" s="104"/>
      <c r="Z93" s="104"/>
      <c r="AA93" s="104"/>
      <c r="AB93" s="104"/>
      <c r="AC93" s="104"/>
      <c r="AD93" s="104"/>
      <c r="AE93" s="104"/>
      <c r="AF93" s="104"/>
      <c r="AG93" s="104"/>
      <c r="AH93" s="104"/>
      <c r="AI93" s="104"/>
      <c r="AJ93" s="104"/>
      <c r="AK93" s="104"/>
      <c r="AL93" s="104"/>
      <c r="AM93" s="104"/>
      <c r="AN93" s="104"/>
      <c r="AO93" s="104"/>
      <c r="AP93" s="104"/>
      <c r="AQ93" s="104"/>
      <c r="AR93" s="104"/>
      <c r="AS93" s="104"/>
      <c r="AT93" s="104"/>
      <c r="AU93" s="104"/>
      <c r="AV93" s="104"/>
      <c r="AW93" s="104"/>
      <c r="AX93" s="104"/>
      <c r="AY93" s="104"/>
      <c r="AZ93" s="104"/>
      <c r="BA93" s="104"/>
      <c r="BB93" s="104"/>
      <c r="BC93" s="104"/>
      <c r="BD93" s="104"/>
      <c r="BE93" s="104"/>
      <c r="BF93" s="104"/>
      <c r="BG93" s="104"/>
      <c r="BH93" s="104"/>
      <c r="BI93" s="104"/>
      <c r="BJ93" s="104"/>
      <c r="BK93" s="104"/>
      <c r="BL93" s="104"/>
      <c r="BM93" s="104"/>
      <c r="BN93" s="104"/>
      <c r="BO93" s="104"/>
      <c r="BP93" s="104"/>
      <c r="BQ93" s="104"/>
      <c r="BR93" s="104"/>
      <c r="BS93" s="104"/>
      <c r="BT93" s="104"/>
      <c r="BU93" s="104"/>
      <c r="BV93" s="104"/>
      <c r="BW93" s="104"/>
      <c r="BX93" s="104"/>
      <c r="BY93" s="104"/>
      <c r="BZ93" s="104"/>
      <c r="CA93" s="104"/>
      <c r="CB93" s="104"/>
      <c r="CC93" s="104"/>
      <c r="CD93" s="104"/>
      <c r="CE93" s="104"/>
      <c r="CF93" s="104"/>
      <c r="CG93" s="104"/>
      <c r="CH93" s="104"/>
      <c r="CI93" s="104"/>
      <c r="CJ93" s="104"/>
      <c r="CK93" s="104"/>
    </row>
    <row r="94" spans="1:89" x14ac:dyDescent="0.35">
      <c r="A94" s="104"/>
      <c r="B94" s="104"/>
      <c r="C94" s="104"/>
      <c r="D94" s="104"/>
      <c r="E94" s="104"/>
      <c r="F94" s="104"/>
      <c r="G94" s="104"/>
      <c r="H94" s="104"/>
      <c r="I94" s="104"/>
      <c r="J94" s="104"/>
      <c r="K94" s="104"/>
      <c r="L94" s="104"/>
      <c r="M94" s="104"/>
      <c r="N94" s="104"/>
      <c r="O94" s="104"/>
      <c r="P94" s="104"/>
      <c r="Q94" s="104"/>
      <c r="R94" s="104"/>
      <c r="S94" s="104"/>
      <c r="T94" s="104"/>
      <c r="U94" s="104"/>
      <c r="V94" s="104"/>
      <c r="W94" s="104"/>
      <c r="X94" s="104"/>
      <c r="Y94" s="104"/>
      <c r="Z94" s="104"/>
      <c r="AA94" s="104"/>
      <c r="AB94" s="104"/>
      <c r="AC94" s="104"/>
      <c r="AD94" s="104"/>
      <c r="AE94" s="104"/>
      <c r="AF94" s="104"/>
      <c r="AG94" s="104"/>
      <c r="AH94" s="104"/>
      <c r="AI94" s="104"/>
      <c r="AJ94" s="104"/>
      <c r="AK94" s="104"/>
      <c r="AL94" s="104"/>
      <c r="AM94" s="104"/>
      <c r="AN94" s="104"/>
      <c r="AO94" s="104"/>
      <c r="AP94" s="104"/>
      <c r="AQ94" s="104"/>
      <c r="AR94" s="104"/>
      <c r="AS94" s="104"/>
      <c r="AT94" s="104"/>
      <c r="AU94" s="104"/>
      <c r="AV94" s="104"/>
      <c r="AW94" s="104"/>
      <c r="AX94" s="104"/>
      <c r="AY94" s="104"/>
      <c r="AZ94" s="104"/>
      <c r="BA94" s="104"/>
      <c r="BB94" s="104"/>
      <c r="BC94" s="104"/>
      <c r="BD94" s="104"/>
      <c r="BE94" s="104"/>
      <c r="BF94" s="104"/>
      <c r="BG94" s="104"/>
      <c r="BH94" s="104"/>
      <c r="BI94" s="104"/>
      <c r="BJ94" s="104"/>
      <c r="BK94" s="104"/>
      <c r="BL94" s="104"/>
      <c r="BM94" s="104"/>
      <c r="BN94" s="104"/>
      <c r="BO94" s="104"/>
      <c r="BP94" s="104"/>
      <c r="BQ94" s="104"/>
      <c r="BR94" s="104"/>
      <c r="BS94" s="104"/>
      <c r="BT94" s="104"/>
      <c r="BU94" s="104"/>
      <c r="BV94" s="104"/>
      <c r="BW94" s="104"/>
      <c r="BX94" s="104"/>
      <c r="BY94" s="104"/>
      <c r="BZ94" s="104"/>
      <c r="CA94" s="104"/>
      <c r="CB94" s="104"/>
      <c r="CC94" s="104"/>
      <c r="CD94" s="104"/>
      <c r="CE94" s="104"/>
      <c r="CF94" s="104"/>
      <c r="CG94" s="104"/>
      <c r="CH94" s="104"/>
      <c r="CI94" s="104"/>
      <c r="CJ94" s="104"/>
      <c r="CK94" s="104"/>
    </row>
    <row r="95" spans="1:89" x14ac:dyDescent="0.35">
      <c r="A95" s="104"/>
      <c r="B95" s="104"/>
      <c r="C95" s="104"/>
      <c r="D95" s="104"/>
      <c r="E95" s="104"/>
      <c r="F95" s="104"/>
      <c r="G95" s="104"/>
      <c r="H95" s="104"/>
      <c r="I95" s="104"/>
      <c r="J95" s="104"/>
      <c r="K95" s="104"/>
      <c r="L95" s="104"/>
      <c r="M95" s="104"/>
      <c r="N95" s="104"/>
      <c r="O95" s="104"/>
      <c r="P95" s="104"/>
      <c r="Q95" s="104"/>
      <c r="R95" s="104"/>
      <c r="S95" s="104"/>
      <c r="T95" s="104"/>
      <c r="U95" s="104"/>
      <c r="V95" s="104"/>
      <c r="W95" s="104"/>
      <c r="X95" s="104"/>
      <c r="Y95" s="104"/>
      <c r="Z95" s="104"/>
      <c r="AA95" s="104"/>
      <c r="AB95" s="104"/>
      <c r="AC95" s="104"/>
      <c r="AD95" s="104"/>
      <c r="AE95" s="104"/>
      <c r="AF95" s="104"/>
      <c r="AG95" s="104"/>
      <c r="AH95" s="104"/>
      <c r="AI95" s="104"/>
      <c r="AJ95" s="104"/>
      <c r="AK95" s="104"/>
      <c r="AL95" s="104"/>
      <c r="AM95" s="104"/>
      <c r="AN95" s="104"/>
      <c r="AO95" s="104"/>
      <c r="AP95" s="104"/>
      <c r="AQ95" s="104"/>
      <c r="AR95" s="104"/>
      <c r="AS95" s="104"/>
      <c r="AT95" s="104"/>
      <c r="AU95" s="104"/>
      <c r="AV95" s="104"/>
      <c r="AW95" s="104"/>
      <c r="AX95" s="104"/>
      <c r="AY95" s="104"/>
      <c r="AZ95" s="104"/>
      <c r="BA95" s="104"/>
      <c r="BB95" s="104"/>
      <c r="BC95" s="104"/>
      <c r="BD95" s="104"/>
      <c r="BE95" s="104"/>
      <c r="BF95" s="104"/>
      <c r="BG95" s="104"/>
      <c r="BH95" s="104"/>
      <c r="BI95" s="104"/>
      <c r="BJ95" s="104"/>
      <c r="BK95" s="104"/>
      <c r="BL95" s="104"/>
      <c r="BM95" s="104"/>
      <c r="BN95" s="104"/>
      <c r="BO95" s="104"/>
      <c r="BP95" s="104"/>
      <c r="BQ95" s="104"/>
      <c r="BR95" s="104"/>
      <c r="BS95" s="104"/>
      <c r="BT95" s="104"/>
      <c r="BU95" s="104"/>
      <c r="BV95" s="104"/>
      <c r="BW95" s="104"/>
      <c r="BX95" s="104"/>
      <c r="BY95" s="104"/>
      <c r="BZ95" s="104"/>
      <c r="CA95" s="104"/>
      <c r="CB95" s="104"/>
      <c r="CC95" s="104"/>
      <c r="CD95" s="104"/>
      <c r="CE95" s="104"/>
      <c r="CF95" s="104"/>
      <c r="CG95" s="104"/>
      <c r="CH95" s="104"/>
      <c r="CI95" s="104"/>
      <c r="CJ95" s="104"/>
      <c r="CK95" s="104"/>
    </row>
    <row r="96" spans="1:89" x14ac:dyDescent="0.35">
      <c r="A96" s="104"/>
      <c r="B96" s="104"/>
      <c r="C96" s="104"/>
      <c r="D96" s="104"/>
      <c r="E96" s="104"/>
      <c r="F96" s="104"/>
      <c r="G96" s="104"/>
      <c r="H96" s="104"/>
      <c r="I96" s="104"/>
      <c r="J96" s="104"/>
      <c r="K96" s="104"/>
      <c r="L96" s="104"/>
      <c r="M96" s="104"/>
      <c r="N96" s="104"/>
      <c r="O96" s="104"/>
      <c r="P96" s="104"/>
      <c r="Q96" s="104"/>
      <c r="R96" s="104"/>
      <c r="S96" s="104"/>
      <c r="T96" s="104"/>
      <c r="U96" s="104"/>
      <c r="V96" s="104"/>
      <c r="W96" s="104"/>
      <c r="X96" s="104"/>
      <c r="Y96" s="104"/>
      <c r="Z96" s="104"/>
      <c r="AA96" s="104"/>
      <c r="AB96" s="104"/>
      <c r="AC96" s="104"/>
      <c r="AD96" s="104"/>
      <c r="AE96" s="104"/>
      <c r="AF96" s="104"/>
      <c r="AG96" s="104"/>
      <c r="AH96" s="104"/>
      <c r="AI96" s="104"/>
      <c r="AJ96" s="104"/>
      <c r="AK96" s="104"/>
      <c r="AL96" s="104"/>
      <c r="AM96" s="104"/>
      <c r="AN96" s="104"/>
      <c r="AO96" s="104"/>
      <c r="AP96" s="104"/>
      <c r="AQ96" s="104"/>
      <c r="AR96" s="104"/>
      <c r="AS96" s="104"/>
      <c r="AT96" s="104"/>
      <c r="AU96" s="104"/>
      <c r="AV96" s="104"/>
      <c r="AW96" s="104"/>
      <c r="AX96" s="104"/>
      <c r="AY96" s="104"/>
      <c r="AZ96" s="104"/>
      <c r="BA96" s="104"/>
      <c r="BB96" s="104"/>
      <c r="BC96" s="104"/>
      <c r="BD96" s="104"/>
      <c r="BE96" s="104"/>
      <c r="BF96" s="104"/>
      <c r="BG96" s="104"/>
      <c r="BH96" s="104"/>
      <c r="BI96" s="104"/>
      <c r="BJ96" s="104"/>
      <c r="BK96" s="104"/>
      <c r="BL96" s="104"/>
      <c r="BM96" s="104"/>
      <c r="BN96" s="104"/>
      <c r="BO96" s="104"/>
      <c r="BP96" s="104"/>
      <c r="BQ96" s="104"/>
      <c r="BR96" s="104"/>
      <c r="BS96" s="104"/>
      <c r="BT96" s="104"/>
      <c r="BU96" s="104"/>
      <c r="BV96" s="104"/>
      <c r="BW96" s="104"/>
      <c r="BX96" s="104"/>
      <c r="BY96" s="104"/>
      <c r="BZ96" s="104"/>
      <c r="CA96" s="104"/>
      <c r="CB96" s="104"/>
      <c r="CC96" s="104"/>
      <c r="CD96" s="104"/>
      <c r="CE96" s="104"/>
      <c r="CF96" s="104"/>
      <c r="CG96" s="104"/>
      <c r="CH96" s="104"/>
      <c r="CI96" s="104"/>
      <c r="CJ96" s="104"/>
      <c r="CK96" s="104"/>
    </row>
    <row r="97" spans="1:89" x14ac:dyDescent="0.35">
      <c r="A97" s="104"/>
      <c r="B97" s="104"/>
      <c r="C97" s="104"/>
      <c r="D97" s="104"/>
      <c r="E97" s="104"/>
      <c r="F97" s="104"/>
      <c r="G97" s="104"/>
      <c r="H97" s="104"/>
      <c r="I97" s="104"/>
      <c r="J97" s="104"/>
      <c r="K97" s="104"/>
      <c r="L97" s="104"/>
      <c r="M97" s="104"/>
      <c r="N97" s="104"/>
      <c r="O97" s="104"/>
      <c r="P97" s="104"/>
      <c r="Q97" s="104"/>
      <c r="R97" s="104"/>
      <c r="S97" s="104"/>
      <c r="T97" s="104"/>
      <c r="U97" s="104"/>
      <c r="V97" s="104"/>
      <c r="W97" s="104"/>
      <c r="X97" s="104"/>
      <c r="Y97" s="104"/>
      <c r="Z97" s="104"/>
      <c r="AA97" s="104"/>
      <c r="AB97" s="104"/>
      <c r="AC97" s="104"/>
      <c r="AD97" s="104"/>
      <c r="AE97" s="104"/>
      <c r="AF97" s="104"/>
      <c r="AG97" s="104"/>
      <c r="AH97" s="104"/>
      <c r="AI97" s="104"/>
      <c r="AJ97" s="104"/>
      <c r="AK97" s="104"/>
      <c r="AL97" s="104"/>
      <c r="AM97" s="104"/>
      <c r="AN97" s="104"/>
      <c r="AO97" s="104"/>
      <c r="AP97" s="104"/>
      <c r="AQ97" s="104"/>
      <c r="AR97" s="104"/>
      <c r="AS97" s="104"/>
      <c r="AT97" s="104"/>
      <c r="AU97" s="104"/>
      <c r="AV97" s="104"/>
      <c r="AW97" s="104"/>
      <c r="AX97" s="104"/>
      <c r="AY97" s="104"/>
      <c r="AZ97" s="104"/>
      <c r="BA97" s="104"/>
      <c r="BB97" s="104"/>
      <c r="BC97" s="104"/>
      <c r="BD97" s="104"/>
      <c r="BE97" s="104"/>
      <c r="BF97" s="104"/>
      <c r="BG97" s="104"/>
      <c r="BH97" s="104"/>
      <c r="BI97" s="104"/>
      <c r="BJ97" s="104"/>
      <c r="BK97" s="104"/>
      <c r="BL97" s="104"/>
      <c r="BM97" s="104"/>
      <c r="BN97" s="104"/>
      <c r="BO97" s="104"/>
      <c r="BP97" s="104"/>
      <c r="BQ97" s="104"/>
      <c r="BR97" s="104"/>
      <c r="BS97" s="104"/>
      <c r="BT97" s="104"/>
      <c r="BU97" s="104"/>
      <c r="BV97" s="104"/>
      <c r="BW97" s="104"/>
      <c r="BX97" s="104"/>
      <c r="BY97" s="104"/>
      <c r="BZ97" s="104"/>
      <c r="CA97" s="104"/>
      <c r="CB97" s="104"/>
      <c r="CC97" s="104"/>
      <c r="CD97" s="104"/>
      <c r="CE97" s="104"/>
      <c r="CF97" s="104"/>
      <c r="CG97" s="104"/>
      <c r="CH97" s="104"/>
      <c r="CI97" s="104"/>
      <c r="CJ97" s="104"/>
      <c r="CK97" s="104"/>
    </row>
    <row r="98" spans="1:89" x14ac:dyDescent="0.35">
      <c r="A98" s="104"/>
      <c r="B98" s="104"/>
      <c r="C98" s="104"/>
      <c r="D98" s="104"/>
      <c r="E98" s="104"/>
      <c r="F98" s="104"/>
      <c r="G98" s="104"/>
      <c r="H98" s="104"/>
      <c r="I98" s="104"/>
      <c r="J98" s="104"/>
      <c r="K98" s="104"/>
      <c r="L98" s="104"/>
      <c r="M98" s="104"/>
      <c r="N98" s="104"/>
      <c r="O98" s="104"/>
      <c r="P98" s="104"/>
      <c r="Q98" s="104"/>
      <c r="R98" s="104"/>
      <c r="S98" s="104"/>
      <c r="T98" s="104"/>
      <c r="U98" s="104"/>
      <c r="V98" s="104"/>
      <c r="W98" s="104"/>
      <c r="X98" s="104"/>
      <c r="Y98" s="104"/>
      <c r="Z98" s="104"/>
      <c r="AA98" s="104"/>
      <c r="AB98" s="104"/>
      <c r="AC98" s="104"/>
      <c r="AD98" s="104"/>
      <c r="AE98" s="104"/>
      <c r="AF98" s="104"/>
      <c r="AG98" s="104"/>
      <c r="AH98" s="104"/>
      <c r="AI98" s="104"/>
      <c r="AJ98" s="104"/>
      <c r="AK98" s="104"/>
      <c r="AL98" s="104"/>
      <c r="AM98" s="104"/>
      <c r="AN98" s="104"/>
      <c r="AO98" s="104"/>
      <c r="AP98" s="104"/>
      <c r="AQ98" s="104"/>
      <c r="AR98" s="104"/>
      <c r="AS98" s="104"/>
      <c r="AT98" s="104"/>
      <c r="AU98" s="104"/>
      <c r="AV98" s="104"/>
      <c r="AW98" s="104"/>
      <c r="AX98" s="104"/>
      <c r="AY98" s="104"/>
      <c r="AZ98" s="104"/>
      <c r="BA98" s="104"/>
      <c r="BB98" s="104"/>
      <c r="BC98" s="104"/>
      <c r="BD98" s="104"/>
      <c r="BE98" s="104"/>
      <c r="BF98" s="104"/>
      <c r="BG98" s="104"/>
      <c r="BH98" s="104"/>
      <c r="BI98" s="104"/>
      <c r="BJ98" s="104"/>
      <c r="BK98" s="104"/>
      <c r="BL98" s="104"/>
      <c r="BM98" s="104"/>
      <c r="BN98" s="104"/>
      <c r="BO98" s="104"/>
      <c r="BP98" s="104"/>
      <c r="BQ98" s="104"/>
      <c r="BR98" s="104"/>
      <c r="BS98" s="104"/>
      <c r="BT98" s="104"/>
      <c r="BU98" s="104"/>
      <c r="BV98" s="104"/>
      <c r="BW98" s="104"/>
      <c r="BX98" s="104"/>
      <c r="BY98" s="104"/>
      <c r="BZ98" s="104"/>
      <c r="CA98" s="104"/>
      <c r="CB98" s="104"/>
      <c r="CC98" s="104"/>
      <c r="CD98" s="104"/>
      <c r="CE98" s="104"/>
      <c r="CF98" s="104"/>
      <c r="CG98" s="104"/>
      <c r="CH98" s="104"/>
      <c r="CI98" s="104"/>
      <c r="CJ98" s="104"/>
      <c r="CK98" s="104"/>
    </row>
    <row r="99" spans="1:89" x14ac:dyDescent="0.35">
      <c r="A99" s="104"/>
      <c r="B99" s="104"/>
      <c r="C99" s="104"/>
      <c r="D99" s="104"/>
      <c r="E99" s="104"/>
      <c r="F99" s="104"/>
      <c r="G99" s="104"/>
      <c r="H99" s="104"/>
      <c r="I99" s="104"/>
      <c r="J99" s="104"/>
      <c r="K99" s="104"/>
      <c r="L99" s="104"/>
      <c r="M99" s="104"/>
      <c r="N99" s="104"/>
      <c r="O99" s="104"/>
      <c r="P99" s="104"/>
      <c r="Q99" s="104"/>
      <c r="R99" s="104"/>
      <c r="S99" s="104"/>
      <c r="T99" s="104"/>
      <c r="U99" s="104"/>
      <c r="V99" s="104"/>
      <c r="W99" s="104"/>
      <c r="X99" s="104"/>
      <c r="Y99" s="104"/>
      <c r="Z99" s="104"/>
      <c r="AA99" s="104"/>
      <c r="AB99" s="104"/>
      <c r="AC99" s="104"/>
      <c r="AD99" s="104"/>
      <c r="AE99" s="104"/>
      <c r="AF99" s="104"/>
      <c r="AG99" s="104"/>
      <c r="AH99" s="104"/>
      <c r="AI99" s="104"/>
      <c r="AJ99" s="104"/>
      <c r="AK99" s="104"/>
      <c r="AL99" s="104"/>
      <c r="AM99" s="104"/>
      <c r="AN99" s="104"/>
      <c r="AO99" s="104"/>
      <c r="AP99" s="104"/>
      <c r="AQ99" s="104"/>
      <c r="AR99" s="104"/>
      <c r="AS99" s="104"/>
      <c r="AT99" s="104"/>
      <c r="AU99" s="104"/>
      <c r="AV99" s="104"/>
      <c r="AW99" s="104"/>
      <c r="AX99" s="104"/>
      <c r="AY99" s="104"/>
      <c r="AZ99" s="104"/>
      <c r="BA99" s="104"/>
      <c r="BB99" s="104"/>
      <c r="BC99" s="104"/>
      <c r="BD99" s="104"/>
      <c r="BE99" s="104"/>
      <c r="BF99" s="104"/>
      <c r="BG99" s="104"/>
      <c r="BH99" s="104"/>
      <c r="BI99" s="104"/>
      <c r="BJ99" s="104"/>
      <c r="BK99" s="104"/>
      <c r="BL99" s="104"/>
      <c r="BM99" s="104"/>
      <c r="BN99" s="104"/>
      <c r="BO99" s="104"/>
      <c r="BP99" s="104"/>
      <c r="BQ99" s="104"/>
      <c r="BR99" s="104"/>
      <c r="BS99" s="104"/>
      <c r="BT99" s="104"/>
      <c r="BU99" s="104"/>
      <c r="BV99" s="104"/>
      <c r="BW99" s="104"/>
      <c r="BX99" s="104"/>
      <c r="BY99" s="104"/>
      <c r="BZ99" s="104"/>
      <c r="CA99" s="104"/>
      <c r="CB99" s="104"/>
      <c r="CC99" s="104"/>
      <c r="CD99" s="104"/>
      <c r="CE99" s="104"/>
      <c r="CF99" s="104"/>
      <c r="CG99" s="104"/>
      <c r="CH99" s="104"/>
      <c r="CI99" s="104"/>
      <c r="CJ99" s="104"/>
      <c r="CK99" s="104"/>
    </row>
    <row r="100" spans="1:89" x14ac:dyDescent="0.35">
      <c r="A100" s="104"/>
      <c r="B100" s="104"/>
      <c r="C100" s="104"/>
      <c r="D100" s="104"/>
      <c r="E100" s="104"/>
      <c r="F100" s="104"/>
      <c r="G100" s="104"/>
      <c r="H100" s="104"/>
      <c r="I100" s="104"/>
      <c r="J100" s="104"/>
      <c r="K100" s="104"/>
      <c r="L100" s="104"/>
      <c r="M100" s="104"/>
      <c r="N100" s="104"/>
      <c r="O100" s="104"/>
      <c r="P100" s="104"/>
      <c r="Q100" s="104"/>
      <c r="R100" s="104"/>
      <c r="S100" s="104"/>
      <c r="T100" s="104"/>
      <c r="U100" s="104"/>
      <c r="V100" s="104"/>
      <c r="W100" s="104"/>
      <c r="X100" s="104"/>
      <c r="Y100" s="104"/>
      <c r="Z100" s="104"/>
      <c r="AA100" s="104"/>
      <c r="AB100" s="104"/>
      <c r="AC100" s="104"/>
      <c r="AD100" s="104"/>
      <c r="AE100" s="104"/>
      <c r="AF100" s="104"/>
      <c r="AG100" s="104"/>
      <c r="AH100" s="104"/>
      <c r="AI100" s="104"/>
      <c r="AJ100" s="104"/>
      <c r="AK100" s="104"/>
      <c r="AL100" s="104"/>
      <c r="AM100" s="104"/>
      <c r="AN100" s="104"/>
      <c r="AO100" s="104"/>
      <c r="AP100" s="104"/>
      <c r="AQ100" s="104"/>
      <c r="AR100" s="104"/>
      <c r="AS100" s="104"/>
      <c r="AT100" s="104"/>
      <c r="AU100" s="104"/>
      <c r="AV100" s="104"/>
      <c r="AW100" s="104"/>
      <c r="AX100" s="104"/>
      <c r="AY100" s="104"/>
      <c r="AZ100" s="104"/>
      <c r="BA100" s="104"/>
      <c r="BB100" s="104"/>
      <c r="BC100" s="104"/>
      <c r="BD100" s="104"/>
      <c r="BE100" s="104"/>
      <c r="BF100" s="104"/>
      <c r="BG100" s="104"/>
      <c r="BH100" s="104"/>
      <c r="BI100" s="104"/>
      <c r="BJ100" s="104"/>
      <c r="BK100" s="104"/>
      <c r="BL100" s="104"/>
      <c r="BM100" s="104"/>
      <c r="BN100" s="104"/>
      <c r="BO100" s="104"/>
      <c r="BP100" s="104"/>
      <c r="BQ100" s="104"/>
      <c r="BR100" s="104"/>
      <c r="BS100" s="104"/>
      <c r="BT100" s="104"/>
      <c r="BU100" s="104"/>
      <c r="BV100" s="104"/>
      <c r="BW100" s="104"/>
      <c r="BX100" s="104"/>
      <c r="BY100" s="104"/>
      <c r="BZ100" s="104"/>
      <c r="CA100" s="104"/>
      <c r="CB100" s="104"/>
      <c r="CC100" s="104"/>
      <c r="CD100" s="104"/>
      <c r="CE100" s="104"/>
      <c r="CF100" s="104"/>
      <c r="CG100" s="104"/>
      <c r="CH100" s="104"/>
      <c r="CI100" s="104"/>
      <c r="CJ100" s="104"/>
      <c r="CK100" s="104"/>
    </row>
    <row r="101" spans="1:89" x14ac:dyDescent="0.35">
      <c r="A101" s="104"/>
      <c r="B101" s="104"/>
      <c r="C101" s="104"/>
      <c r="D101" s="104"/>
      <c r="E101" s="104"/>
      <c r="F101" s="104"/>
      <c r="G101" s="104"/>
      <c r="H101" s="104"/>
      <c r="I101" s="104"/>
      <c r="J101" s="104"/>
      <c r="K101" s="104"/>
      <c r="L101" s="104"/>
      <c r="M101" s="104"/>
      <c r="N101" s="104"/>
      <c r="O101" s="104"/>
      <c r="P101" s="104"/>
      <c r="Q101" s="104"/>
      <c r="R101" s="104"/>
      <c r="S101" s="104"/>
      <c r="T101" s="104"/>
      <c r="U101" s="104"/>
      <c r="V101" s="104"/>
      <c r="W101" s="104"/>
      <c r="X101" s="104"/>
      <c r="Y101" s="104"/>
      <c r="Z101" s="104"/>
      <c r="AA101" s="104"/>
      <c r="AB101" s="104"/>
      <c r="AC101" s="104"/>
      <c r="AD101" s="104"/>
      <c r="AE101" s="104"/>
      <c r="AF101" s="104"/>
      <c r="AG101" s="104"/>
      <c r="AH101" s="104"/>
      <c r="AI101" s="104"/>
      <c r="AJ101" s="104"/>
      <c r="AK101" s="104"/>
      <c r="AL101" s="104"/>
      <c r="AM101" s="104"/>
      <c r="AN101" s="104"/>
      <c r="AO101" s="104"/>
      <c r="AP101" s="104"/>
      <c r="AQ101" s="104"/>
      <c r="AR101" s="104"/>
      <c r="AS101" s="104"/>
      <c r="AT101" s="104"/>
      <c r="AU101" s="104"/>
      <c r="AV101" s="104"/>
      <c r="AW101" s="104"/>
      <c r="AX101" s="104"/>
      <c r="AY101" s="104"/>
      <c r="AZ101" s="104"/>
      <c r="BA101" s="104"/>
      <c r="BB101" s="104"/>
      <c r="BC101" s="104"/>
      <c r="BD101" s="104"/>
      <c r="BE101" s="104"/>
      <c r="BF101" s="104"/>
      <c r="BG101" s="104"/>
      <c r="BH101" s="104"/>
      <c r="BI101" s="104"/>
      <c r="BJ101" s="104"/>
      <c r="BK101" s="104"/>
      <c r="BL101" s="104"/>
      <c r="BM101" s="104"/>
      <c r="BN101" s="104"/>
      <c r="BO101" s="104"/>
      <c r="BP101" s="104"/>
      <c r="BQ101" s="104"/>
      <c r="BR101" s="104"/>
      <c r="BS101" s="104"/>
      <c r="BT101" s="104"/>
      <c r="BU101" s="104"/>
      <c r="BV101" s="104"/>
      <c r="BW101" s="104"/>
      <c r="BX101" s="104"/>
      <c r="BY101" s="104"/>
      <c r="BZ101" s="104"/>
      <c r="CA101" s="104"/>
      <c r="CB101" s="104"/>
      <c r="CC101" s="104"/>
      <c r="CD101" s="104"/>
      <c r="CE101" s="104"/>
      <c r="CF101" s="104"/>
      <c r="CG101" s="104"/>
      <c r="CH101" s="104"/>
      <c r="CI101" s="104"/>
      <c r="CJ101" s="104"/>
      <c r="CK101" s="104"/>
    </row>
    <row r="102" spans="1:89" x14ac:dyDescent="0.35">
      <c r="A102" s="104"/>
      <c r="B102" s="104"/>
      <c r="C102" s="104"/>
      <c r="D102" s="104"/>
      <c r="E102" s="104"/>
      <c r="F102" s="104"/>
      <c r="G102" s="104"/>
      <c r="H102" s="104"/>
      <c r="I102" s="104"/>
      <c r="J102" s="104"/>
      <c r="K102" s="104"/>
      <c r="L102" s="104"/>
      <c r="M102" s="104"/>
      <c r="N102" s="104"/>
      <c r="O102" s="104"/>
      <c r="P102" s="104"/>
      <c r="Q102" s="104"/>
      <c r="R102" s="104"/>
      <c r="S102" s="104"/>
      <c r="T102" s="104"/>
      <c r="U102" s="104"/>
      <c r="V102" s="104"/>
      <c r="W102" s="104"/>
      <c r="X102" s="104"/>
      <c r="Y102" s="104"/>
      <c r="Z102" s="104"/>
      <c r="AA102" s="104"/>
      <c r="AB102" s="104"/>
      <c r="AC102" s="104"/>
      <c r="AD102" s="104"/>
      <c r="AE102" s="104"/>
      <c r="AF102" s="104"/>
      <c r="AG102" s="104"/>
      <c r="AH102" s="104"/>
      <c r="AI102" s="104"/>
      <c r="AJ102" s="104"/>
      <c r="AK102" s="104"/>
      <c r="AL102" s="104"/>
      <c r="AM102" s="104"/>
      <c r="AN102" s="104"/>
      <c r="AO102" s="104"/>
      <c r="AP102" s="104"/>
      <c r="AQ102" s="104"/>
      <c r="AR102" s="104"/>
      <c r="AS102" s="104"/>
      <c r="AT102" s="104"/>
      <c r="AU102" s="104"/>
      <c r="AV102" s="104"/>
      <c r="AW102" s="104"/>
      <c r="AX102" s="104"/>
      <c r="AY102" s="104"/>
      <c r="AZ102" s="104"/>
      <c r="BA102" s="104"/>
      <c r="BB102" s="104"/>
      <c r="BC102" s="104"/>
      <c r="BD102" s="104"/>
      <c r="BE102" s="104"/>
      <c r="BF102" s="104"/>
      <c r="BG102" s="104"/>
      <c r="BH102" s="104"/>
      <c r="BI102" s="104"/>
      <c r="BJ102" s="104"/>
      <c r="BK102" s="104"/>
      <c r="BL102" s="104"/>
      <c r="BM102" s="104"/>
      <c r="BN102" s="104"/>
      <c r="BO102" s="104"/>
      <c r="BP102" s="104"/>
      <c r="BQ102" s="104"/>
      <c r="BR102" s="104"/>
      <c r="BS102" s="104"/>
      <c r="BT102" s="104"/>
      <c r="BU102" s="104"/>
      <c r="BV102" s="104"/>
      <c r="BW102" s="104"/>
      <c r="BX102" s="104"/>
      <c r="BY102" s="104"/>
      <c r="BZ102" s="104"/>
      <c r="CA102" s="104"/>
      <c r="CB102" s="104"/>
      <c r="CC102" s="104"/>
      <c r="CD102" s="104"/>
      <c r="CE102" s="104"/>
      <c r="CF102" s="104"/>
      <c r="CG102" s="104"/>
      <c r="CH102" s="104"/>
      <c r="CI102" s="104"/>
      <c r="CJ102" s="104"/>
      <c r="CK102" s="104"/>
    </row>
    <row r="103" spans="1:89" x14ac:dyDescent="0.35">
      <c r="A103" s="104"/>
      <c r="B103" s="104"/>
      <c r="C103" s="104"/>
      <c r="D103" s="104"/>
      <c r="E103" s="104"/>
      <c r="F103" s="104"/>
      <c r="G103" s="104"/>
      <c r="H103" s="104"/>
      <c r="I103" s="104"/>
      <c r="J103" s="104"/>
      <c r="K103" s="104"/>
      <c r="L103" s="104"/>
      <c r="M103" s="104"/>
      <c r="N103" s="104"/>
      <c r="O103" s="104"/>
      <c r="P103" s="104"/>
      <c r="Q103" s="104"/>
      <c r="R103" s="104"/>
      <c r="S103" s="104"/>
      <c r="T103" s="104"/>
      <c r="U103" s="104"/>
      <c r="V103" s="104"/>
      <c r="W103" s="104"/>
      <c r="X103" s="104"/>
      <c r="Y103" s="104"/>
      <c r="Z103" s="104"/>
      <c r="AA103" s="104"/>
      <c r="AB103" s="104"/>
      <c r="AC103" s="104"/>
      <c r="AD103" s="104"/>
      <c r="AE103" s="104"/>
      <c r="AF103" s="104"/>
      <c r="AG103" s="104"/>
      <c r="AH103" s="104"/>
      <c r="AI103" s="104"/>
      <c r="AJ103" s="104"/>
      <c r="AK103" s="104"/>
      <c r="AL103" s="104"/>
      <c r="AM103" s="104"/>
      <c r="AN103" s="104"/>
      <c r="AO103" s="104"/>
      <c r="AP103" s="104"/>
      <c r="AQ103" s="104"/>
      <c r="AR103" s="104"/>
      <c r="AS103" s="104"/>
      <c r="AT103" s="104"/>
      <c r="AU103" s="104"/>
      <c r="AV103" s="104"/>
      <c r="AW103" s="104"/>
      <c r="AX103" s="104"/>
      <c r="AY103" s="104"/>
      <c r="AZ103" s="104"/>
      <c r="BA103" s="104"/>
      <c r="BB103" s="104"/>
      <c r="BC103" s="104"/>
      <c r="BD103" s="104"/>
      <c r="BE103" s="104"/>
      <c r="BF103" s="104"/>
      <c r="BG103" s="104"/>
      <c r="BH103" s="104"/>
      <c r="BI103" s="104"/>
      <c r="BJ103" s="104"/>
      <c r="BK103" s="104"/>
      <c r="BL103" s="104"/>
      <c r="BM103" s="104"/>
      <c r="BN103" s="104"/>
      <c r="BO103" s="104"/>
      <c r="BP103" s="104"/>
      <c r="BQ103" s="104"/>
      <c r="BR103" s="104"/>
      <c r="BS103" s="104"/>
      <c r="BT103" s="104"/>
      <c r="BU103" s="104"/>
      <c r="BV103" s="104"/>
      <c r="BW103" s="104"/>
      <c r="BX103" s="104"/>
      <c r="BY103" s="104"/>
      <c r="BZ103" s="104"/>
      <c r="CA103" s="104"/>
      <c r="CB103" s="104"/>
      <c r="CC103" s="104"/>
      <c r="CD103" s="104"/>
      <c r="CE103" s="104"/>
      <c r="CF103" s="104"/>
      <c r="CG103" s="104"/>
      <c r="CH103" s="104"/>
      <c r="CI103" s="104"/>
      <c r="CJ103" s="104"/>
      <c r="CK103" s="104"/>
    </row>
    <row r="104" spans="1:89" x14ac:dyDescent="0.35">
      <c r="A104" s="104"/>
      <c r="B104" s="104"/>
      <c r="C104" s="104"/>
      <c r="D104" s="104"/>
      <c r="E104" s="104"/>
      <c r="F104" s="104"/>
      <c r="G104" s="104"/>
      <c r="H104" s="104"/>
      <c r="I104" s="104"/>
      <c r="J104" s="104"/>
      <c r="K104" s="104"/>
      <c r="L104" s="104"/>
      <c r="M104" s="104"/>
      <c r="N104" s="104"/>
      <c r="O104" s="104"/>
      <c r="P104" s="104"/>
      <c r="Q104" s="104"/>
      <c r="R104" s="104"/>
      <c r="S104" s="104"/>
      <c r="T104" s="104"/>
      <c r="U104" s="104"/>
      <c r="V104" s="104"/>
      <c r="W104" s="104"/>
      <c r="X104" s="104"/>
      <c r="Y104" s="104"/>
      <c r="Z104" s="104"/>
      <c r="AA104" s="104"/>
      <c r="AB104" s="104"/>
      <c r="AC104" s="104"/>
      <c r="AD104" s="104"/>
      <c r="AE104" s="104"/>
      <c r="AF104" s="104"/>
      <c r="AG104" s="104"/>
      <c r="AH104" s="104"/>
      <c r="AI104" s="104"/>
      <c r="AJ104" s="104"/>
      <c r="AK104" s="104"/>
      <c r="AL104" s="104"/>
      <c r="AM104" s="104"/>
      <c r="AN104" s="104"/>
      <c r="AO104" s="104"/>
      <c r="AP104" s="104"/>
      <c r="AQ104" s="104"/>
      <c r="AR104" s="104"/>
      <c r="AS104" s="104"/>
      <c r="AT104" s="104"/>
      <c r="AU104" s="104"/>
      <c r="AV104" s="104"/>
      <c r="AW104" s="104"/>
      <c r="AX104" s="104"/>
      <c r="AY104" s="104"/>
      <c r="AZ104" s="104"/>
      <c r="BA104" s="104"/>
      <c r="BB104" s="104"/>
      <c r="BC104" s="104"/>
      <c r="BD104" s="104"/>
      <c r="BE104" s="104"/>
      <c r="BF104" s="104"/>
      <c r="BG104" s="104"/>
      <c r="BH104" s="104"/>
      <c r="BI104" s="104"/>
      <c r="BJ104" s="104"/>
      <c r="BK104" s="104"/>
      <c r="BL104" s="104"/>
      <c r="BM104" s="104"/>
      <c r="BN104" s="104"/>
      <c r="BO104" s="104"/>
      <c r="BP104" s="104"/>
      <c r="BQ104" s="104"/>
      <c r="BR104" s="104"/>
      <c r="BS104" s="104"/>
      <c r="BT104" s="104"/>
      <c r="BU104" s="104"/>
      <c r="BV104" s="104"/>
      <c r="BW104" s="104"/>
      <c r="BX104" s="104"/>
      <c r="BY104" s="104"/>
      <c r="BZ104" s="104"/>
      <c r="CA104" s="104"/>
      <c r="CB104" s="104"/>
      <c r="CC104" s="104"/>
      <c r="CD104" s="104"/>
      <c r="CE104" s="104"/>
      <c r="CF104" s="104"/>
      <c r="CG104" s="104"/>
      <c r="CH104" s="104"/>
      <c r="CI104" s="104"/>
      <c r="CJ104" s="104"/>
      <c r="CK104" s="104"/>
    </row>
    <row r="105" spans="1:89" x14ac:dyDescent="0.35">
      <c r="A105" s="104"/>
      <c r="B105" s="104"/>
      <c r="C105" s="104"/>
      <c r="D105" s="104"/>
      <c r="E105" s="104"/>
      <c r="F105" s="104"/>
      <c r="G105" s="104"/>
      <c r="H105" s="104"/>
      <c r="I105" s="104"/>
      <c r="J105" s="104"/>
      <c r="K105" s="104"/>
      <c r="L105" s="104"/>
      <c r="M105" s="104"/>
      <c r="N105" s="104"/>
      <c r="O105" s="104"/>
      <c r="P105" s="104"/>
      <c r="Q105" s="104"/>
      <c r="R105" s="104"/>
      <c r="S105" s="104"/>
      <c r="T105" s="104"/>
      <c r="U105" s="104"/>
      <c r="V105" s="104"/>
      <c r="W105" s="104"/>
      <c r="X105" s="104"/>
      <c r="Y105" s="104"/>
      <c r="Z105" s="104"/>
      <c r="AA105" s="104"/>
      <c r="AB105" s="104"/>
      <c r="AC105" s="104"/>
      <c r="AD105" s="104"/>
      <c r="AE105" s="104"/>
      <c r="AF105" s="104"/>
      <c r="AG105" s="104"/>
      <c r="AH105" s="104"/>
      <c r="AI105" s="104"/>
      <c r="AJ105" s="104"/>
      <c r="AK105" s="104"/>
      <c r="AL105" s="104"/>
      <c r="AM105" s="104"/>
      <c r="AN105" s="104"/>
      <c r="AO105" s="104"/>
      <c r="AP105" s="104"/>
      <c r="AQ105" s="104"/>
      <c r="AR105" s="104"/>
      <c r="AS105" s="104"/>
      <c r="AT105" s="104"/>
      <c r="AU105" s="104"/>
      <c r="AV105" s="104"/>
      <c r="AW105" s="104"/>
      <c r="AX105" s="104"/>
      <c r="AY105" s="104"/>
      <c r="AZ105" s="104"/>
      <c r="BA105" s="104"/>
      <c r="BB105" s="104"/>
      <c r="BC105" s="104"/>
      <c r="BD105" s="104"/>
      <c r="BE105" s="104"/>
      <c r="BF105" s="104"/>
      <c r="BG105" s="104"/>
      <c r="BH105" s="104"/>
      <c r="BI105" s="104"/>
      <c r="BJ105" s="104"/>
      <c r="BK105" s="104"/>
      <c r="BL105" s="104"/>
      <c r="BM105" s="104"/>
      <c r="BN105" s="104"/>
      <c r="BO105" s="104"/>
      <c r="BP105" s="104"/>
      <c r="BQ105" s="104"/>
      <c r="BR105" s="104"/>
      <c r="BS105" s="104"/>
      <c r="BT105" s="104"/>
      <c r="BU105" s="104"/>
      <c r="BV105" s="104"/>
      <c r="BW105" s="104"/>
      <c r="BX105" s="104"/>
      <c r="BY105" s="104"/>
      <c r="BZ105" s="104"/>
      <c r="CA105" s="104"/>
      <c r="CB105" s="104"/>
      <c r="CC105" s="104"/>
      <c r="CD105" s="104"/>
      <c r="CE105" s="104"/>
      <c r="CF105" s="104"/>
      <c r="CG105" s="104"/>
      <c r="CH105" s="104"/>
      <c r="CI105" s="104"/>
      <c r="CJ105" s="104"/>
      <c r="CK105" s="104"/>
    </row>
    <row r="106" spans="1:89" x14ac:dyDescent="0.35">
      <c r="A106" s="104"/>
      <c r="B106" s="104"/>
      <c r="C106" s="104"/>
      <c r="D106" s="104"/>
      <c r="E106" s="104"/>
      <c r="F106" s="104"/>
      <c r="G106" s="104"/>
      <c r="H106" s="104"/>
      <c r="I106" s="104"/>
      <c r="J106" s="104"/>
      <c r="K106" s="104"/>
      <c r="L106" s="104"/>
      <c r="M106" s="104"/>
      <c r="N106" s="104"/>
      <c r="O106" s="104"/>
      <c r="P106" s="104"/>
      <c r="Q106" s="104"/>
      <c r="R106" s="104"/>
      <c r="S106" s="104"/>
      <c r="T106" s="104"/>
      <c r="U106" s="104"/>
      <c r="V106" s="104"/>
      <c r="W106" s="104"/>
      <c r="X106" s="104"/>
      <c r="Y106" s="104"/>
      <c r="Z106" s="104"/>
      <c r="AA106" s="104"/>
      <c r="AB106" s="104"/>
      <c r="AC106" s="104"/>
      <c r="AD106" s="104"/>
      <c r="AE106" s="104"/>
      <c r="AF106" s="104"/>
      <c r="AG106" s="104"/>
      <c r="AH106" s="104"/>
      <c r="AI106" s="104"/>
      <c r="AJ106" s="104"/>
      <c r="AK106" s="104"/>
      <c r="AL106" s="104"/>
      <c r="AM106" s="104"/>
      <c r="AN106" s="104"/>
      <c r="AO106" s="104"/>
      <c r="AP106" s="104"/>
      <c r="AQ106" s="104"/>
      <c r="AR106" s="104"/>
      <c r="AS106" s="104"/>
      <c r="AT106" s="104"/>
      <c r="AU106" s="104"/>
      <c r="AV106" s="104"/>
      <c r="AW106" s="104"/>
      <c r="AX106" s="104"/>
      <c r="AY106" s="104"/>
      <c r="AZ106" s="104"/>
      <c r="BA106" s="104"/>
      <c r="BB106" s="104"/>
      <c r="BC106" s="104"/>
      <c r="BD106" s="104"/>
      <c r="BE106" s="104"/>
      <c r="BF106" s="104"/>
      <c r="BG106" s="104"/>
      <c r="BH106" s="104"/>
      <c r="BI106" s="104"/>
      <c r="BJ106" s="104"/>
      <c r="BK106" s="104"/>
      <c r="BL106" s="104"/>
      <c r="BM106" s="104"/>
      <c r="BN106" s="104"/>
      <c r="BO106" s="104"/>
      <c r="BP106" s="104"/>
      <c r="BQ106" s="104"/>
      <c r="BR106" s="104"/>
      <c r="BS106" s="104"/>
      <c r="BT106" s="104"/>
      <c r="BU106" s="104"/>
      <c r="BV106" s="104"/>
      <c r="BW106" s="104"/>
      <c r="BX106" s="104"/>
      <c r="BY106" s="104"/>
      <c r="BZ106" s="104"/>
      <c r="CA106" s="104"/>
      <c r="CB106" s="104"/>
      <c r="CC106" s="104"/>
      <c r="CD106" s="104"/>
      <c r="CE106" s="104"/>
      <c r="CF106" s="104"/>
      <c r="CG106" s="104"/>
      <c r="CH106" s="104"/>
      <c r="CI106" s="104"/>
      <c r="CJ106" s="104"/>
      <c r="CK106" s="104"/>
    </row>
    <row r="107" spans="1:89" x14ac:dyDescent="0.35">
      <c r="A107" s="104"/>
      <c r="B107" s="104"/>
      <c r="C107" s="104"/>
      <c r="D107" s="104"/>
      <c r="E107" s="104"/>
      <c r="F107" s="104"/>
      <c r="G107" s="104"/>
      <c r="H107" s="104"/>
      <c r="I107" s="104"/>
      <c r="J107" s="104"/>
      <c r="K107" s="104"/>
      <c r="L107" s="104"/>
      <c r="M107" s="104"/>
      <c r="N107" s="104"/>
      <c r="O107" s="104"/>
      <c r="P107" s="104"/>
      <c r="Q107" s="104"/>
      <c r="R107" s="104"/>
      <c r="S107" s="104"/>
      <c r="T107" s="104"/>
      <c r="U107" s="104"/>
      <c r="V107" s="104"/>
      <c r="W107" s="104"/>
      <c r="X107" s="104"/>
      <c r="Y107" s="104"/>
      <c r="Z107" s="104"/>
      <c r="AA107" s="104"/>
      <c r="AB107" s="104"/>
      <c r="AC107" s="104"/>
      <c r="AD107" s="104"/>
      <c r="AE107" s="104"/>
      <c r="AF107" s="104"/>
      <c r="AG107" s="104"/>
      <c r="AH107" s="104"/>
      <c r="AI107" s="104"/>
      <c r="AJ107" s="104"/>
      <c r="AK107" s="104"/>
      <c r="AL107" s="104"/>
      <c r="AM107" s="104"/>
      <c r="AN107" s="104"/>
      <c r="AO107" s="104"/>
      <c r="AP107" s="104"/>
      <c r="AQ107" s="104"/>
      <c r="AR107" s="104"/>
      <c r="AS107" s="104"/>
      <c r="AT107" s="104"/>
      <c r="AU107" s="104"/>
      <c r="AV107" s="104"/>
      <c r="AW107" s="104"/>
      <c r="AX107" s="104"/>
      <c r="AY107" s="104"/>
      <c r="AZ107" s="104"/>
      <c r="BA107" s="104"/>
      <c r="BB107" s="104"/>
      <c r="BC107" s="104"/>
      <c r="BD107" s="104"/>
      <c r="BE107" s="104"/>
      <c r="BF107" s="104"/>
      <c r="BG107" s="104"/>
      <c r="BH107" s="104"/>
      <c r="BI107" s="104"/>
      <c r="BJ107" s="104"/>
      <c r="BK107" s="104"/>
      <c r="BL107" s="104"/>
      <c r="BM107" s="104"/>
      <c r="BN107" s="104"/>
      <c r="BO107" s="104"/>
      <c r="BP107" s="104"/>
      <c r="BQ107" s="104"/>
      <c r="BR107" s="104"/>
      <c r="BS107" s="104"/>
      <c r="BT107" s="104"/>
      <c r="BU107" s="104"/>
      <c r="BV107" s="104"/>
      <c r="BW107" s="104"/>
      <c r="BX107" s="104"/>
      <c r="BY107" s="104"/>
      <c r="BZ107" s="104"/>
      <c r="CA107" s="104"/>
      <c r="CB107" s="104"/>
      <c r="CC107" s="104"/>
      <c r="CD107" s="104"/>
      <c r="CE107" s="104"/>
      <c r="CF107" s="104"/>
      <c r="CG107" s="104"/>
      <c r="CH107" s="104"/>
      <c r="CI107" s="104"/>
      <c r="CJ107" s="104"/>
      <c r="CK107" s="104"/>
    </row>
    <row r="108" spans="1:89" x14ac:dyDescent="0.35">
      <c r="A108" s="104"/>
      <c r="B108" s="104"/>
      <c r="C108" s="104"/>
      <c r="D108" s="104"/>
      <c r="E108" s="104"/>
      <c r="F108" s="104"/>
      <c r="G108" s="104"/>
      <c r="H108" s="104"/>
      <c r="I108" s="104"/>
      <c r="J108" s="104"/>
      <c r="K108" s="104"/>
      <c r="L108" s="104"/>
      <c r="M108" s="104"/>
      <c r="N108" s="104"/>
      <c r="O108" s="104"/>
      <c r="P108" s="104"/>
      <c r="Q108" s="104"/>
      <c r="R108" s="104"/>
      <c r="S108" s="104"/>
      <c r="T108" s="104"/>
      <c r="U108" s="104"/>
      <c r="V108" s="104"/>
      <c r="W108" s="104"/>
      <c r="X108" s="104"/>
      <c r="Y108" s="104"/>
      <c r="Z108" s="104"/>
      <c r="AA108" s="104"/>
      <c r="AB108" s="104"/>
      <c r="AC108" s="104"/>
      <c r="AD108" s="104"/>
      <c r="AE108" s="104"/>
      <c r="AF108" s="104"/>
      <c r="AG108" s="104"/>
      <c r="AH108" s="104"/>
      <c r="AI108" s="104"/>
      <c r="AJ108" s="104"/>
      <c r="AK108" s="104"/>
      <c r="AL108" s="104"/>
      <c r="AM108" s="104"/>
      <c r="AN108" s="104"/>
      <c r="AO108" s="104"/>
      <c r="AP108" s="104"/>
      <c r="AQ108" s="104"/>
      <c r="AR108" s="104"/>
      <c r="AS108" s="104"/>
      <c r="AT108" s="104"/>
      <c r="AU108" s="104"/>
      <c r="AV108" s="104"/>
      <c r="AW108" s="104"/>
      <c r="AX108" s="104"/>
      <c r="AY108" s="104"/>
      <c r="AZ108" s="104"/>
      <c r="BA108" s="104"/>
      <c r="BB108" s="104"/>
      <c r="BC108" s="104"/>
      <c r="BD108" s="104"/>
      <c r="BE108" s="104"/>
      <c r="BF108" s="104"/>
      <c r="BG108" s="104"/>
      <c r="BH108" s="104"/>
      <c r="BI108" s="104"/>
      <c r="BJ108" s="104"/>
      <c r="BK108" s="104"/>
      <c r="BL108" s="104"/>
      <c r="BM108" s="104"/>
      <c r="BN108" s="104"/>
      <c r="BO108" s="104"/>
      <c r="BP108" s="104"/>
      <c r="BQ108" s="104"/>
      <c r="BR108" s="104"/>
      <c r="BS108" s="104"/>
      <c r="BT108" s="104"/>
      <c r="BU108" s="104"/>
      <c r="BV108" s="104"/>
      <c r="BW108" s="104"/>
      <c r="BX108" s="104"/>
      <c r="BY108" s="104"/>
      <c r="BZ108" s="104"/>
      <c r="CA108" s="104"/>
      <c r="CB108" s="104"/>
      <c r="CC108" s="104"/>
      <c r="CD108" s="104"/>
      <c r="CE108" s="104"/>
      <c r="CF108" s="104"/>
      <c r="CG108" s="104"/>
      <c r="CH108" s="104"/>
      <c r="CI108" s="104"/>
      <c r="CJ108" s="104"/>
      <c r="CK108" s="104"/>
    </row>
    <row r="109" spans="1:89" x14ac:dyDescent="0.35">
      <c r="A109" s="104"/>
      <c r="B109" s="104"/>
      <c r="C109" s="104"/>
      <c r="D109" s="104"/>
      <c r="E109" s="104"/>
      <c r="F109" s="104"/>
      <c r="G109" s="104"/>
      <c r="H109" s="104"/>
      <c r="I109" s="104"/>
      <c r="J109" s="104"/>
      <c r="K109" s="104"/>
      <c r="L109" s="104"/>
      <c r="M109" s="104"/>
      <c r="N109" s="104"/>
      <c r="O109" s="104"/>
      <c r="P109" s="104"/>
      <c r="Q109" s="104"/>
      <c r="R109" s="104"/>
      <c r="S109" s="104"/>
      <c r="T109" s="104"/>
      <c r="U109" s="104"/>
      <c r="V109" s="104"/>
      <c r="W109" s="104"/>
      <c r="X109" s="104"/>
      <c r="Y109" s="104"/>
      <c r="Z109" s="104"/>
      <c r="AA109" s="104"/>
      <c r="AB109" s="104"/>
      <c r="AC109" s="104"/>
      <c r="AD109" s="104"/>
      <c r="AE109" s="104"/>
      <c r="AF109" s="104"/>
      <c r="AG109" s="104"/>
      <c r="AH109" s="104"/>
      <c r="AI109" s="104"/>
      <c r="AJ109" s="104"/>
      <c r="AK109" s="104"/>
      <c r="AL109" s="104"/>
      <c r="AM109" s="104"/>
      <c r="AN109" s="104"/>
      <c r="AO109" s="104"/>
      <c r="AP109" s="104"/>
      <c r="AQ109" s="104"/>
      <c r="AR109" s="104"/>
      <c r="AS109" s="104"/>
      <c r="AT109" s="104"/>
      <c r="AU109" s="104"/>
      <c r="AV109" s="104"/>
      <c r="AW109" s="104"/>
      <c r="AX109" s="104"/>
      <c r="AY109" s="104"/>
      <c r="AZ109" s="104"/>
      <c r="BA109" s="104"/>
      <c r="BB109" s="104"/>
      <c r="BC109" s="104"/>
      <c r="BD109" s="104"/>
      <c r="BE109" s="104"/>
      <c r="BF109" s="104"/>
      <c r="BG109" s="104"/>
      <c r="BH109" s="104"/>
      <c r="BI109" s="104"/>
      <c r="BJ109" s="104"/>
      <c r="BK109" s="104"/>
      <c r="BL109" s="104"/>
      <c r="BM109" s="104"/>
      <c r="BN109" s="104"/>
      <c r="BO109" s="104"/>
      <c r="BP109" s="104"/>
      <c r="BQ109" s="104"/>
      <c r="BR109" s="104"/>
      <c r="BS109" s="104"/>
      <c r="BT109" s="104"/>
      <c r="BU109" s="104"/>
      <c r="BV109" s="104"/>
      <c r="BW109" s="104"/>
      <c r="BX109" s="104"/>
      <c r="BY109" s="104"/>
      <c r="BZ109" s="104"/>
      <c r="CA109" s="104"/>
      <c r="CB109" s="104"/>
      <c r="CC109" s="104"/>
      <c r="CD109" s="104"/>
      <c r="CE109" s="104"/>
      <c r="CF109" s="104"/>
      <c r="CG109" s="104"/>
      <c r="CH109" s="104"/>
      <c r="CI109" s="104"/>
      <c r="CJ109" s="104"/>
      <c r="CK109" s="104"/>
    </row>
    <row r="110" spans="1:89" x14ac:dyDescent="0.35">
      <c r="A110" s="104"/>
      <c r="B110" s="104"/>
      <c r="C110" s="104"/>
      <c r="D110" s="104"/>
      <c r="E110" s="104"/>
      <c r="F110" s="104"/>
      <c r="G110" s="104"/>
      <c r="H110" s="104"/>
      <c r="I110" s="104"/>
      <c r="J110" s="104"/>
      <c r="K110" s="104"/>
      <c r="L110" s="104"/>
      <c r="M110" s="104"/>
      <c r="N110" s="104"/>
      <c r="O110" s="104"/>
      <c r="P110" s="104"/>
      <c r="Q110" s="104"/>
      <c r="R110" s="104"/>
      <c r="S110" s="104"/>
      <c r="T110" s="104"/>
      <c r="U110" s="104"/>
      <c r="V110" s="104"/>
      <c r="W110" s="104"/>
      <c r="X110" s="104"/>
      <c r="Y110" s="104"/>
      <c r="Z110" s="104"/>
      <c r="AA110" s="104"/>
      <c r="AB110" s="104"/>
      <c r="AC110" s="104"/>
      <c r="AD110" s="104"/>
      <c r="AE110" s="104"/>
      <c r="AF110" s="104"/>
      <c r="AG110" s="104"/>
      <c r="AH110" s="104"/>
      <c r="AI110" s="104"/>
      <c r="AJ110" s="104"/>
      <c r="AK110" s="104"/>
      <c r="AL110" s="104"/>
      <c r="AM110" s="104"/>
      <c r="AN110" s="104"/>
      <c r="AO110" s="104"/>
      <c r="AP110" s="104"/>
      <c r="AQ110" s="104"/>
      <c r="AR110" s="104"/>
      <c r="AS110" s="104"/>
      <c r="AT110" s="104"/>
      <c r="AU110" s="104"/>
      <c r="AV110" s="104"/>
      <c r="AW110" s="104"/>
      <c r="AX110" s="104"/>
      <c r="AY110" s="104"/>
      <c r="AZ110" s="104"/>
      <c r="BA110" s="104"/>
      <c r="BB110" s="104"/>
      <c r="BC110" s="104"/>
      <c r="BD110" s="104"/>
      <c r="BE110" s="104"/>
      <c r="BF110" s="104"/>
      <c r="BG110" s="104"/>
      <c r="BH110" s="104"/>
      <c r="BI110" s="104"/>
      <c r="BJ110" s="104"/>
      <c r="BK110" s="104"/>
      <c r="BL110" s="104"/>
      <c r="BM110" s="104"/>
      <c r="BN110" s="104"/>
      <c r="BO110" s="104"/>
      <c r="BP110" s="104"/>
      <c r="BQ110" s="104"/>
      <c r="BR110" s="104"/>
      <c r="BS110" s="104"/>
      <c r="BT110" s="104"/>
      <c r="BU110" s="104"/>
      <c r="BV110" s="104"/>
      <c r="BW110" s="104"/>
      <c r="BX110" s="104"/>
      <c r="BY110" s="104"/>
      <c r="BZ110" s="104"/>
      <c r="CA110" s="104"/>
      <c r="CB110" s="104"/>
      <c r="CC110" s="104"/>
      <c r="CD110" s="104"/>
      <c r="CE110" s="104"/>
      <c r="CF110" s="104"/>
      <c r="CG110" s="104"/>
      <c r="CH110" s="104"/>
      <c r="CI110" s="104"/>
      <c r="CJ110" s="104"/>
      <c r="CK110" s="104"/>
    </row>
    <row r="111" spans="1:89" x14ac:dyDescent="0.35">
      <c r="A111" s="104"/>
      <c r="B111" s="104"/>
      <c r="C111" s="104"/>
      <c r="D111" s="104"/>
      <c r="E111" s="104"/>
      <c r="F111" s="104"/>
      <c r="G111" s="104"/>
      <c r="H111" s="104"/>
      <c r="I111" s="104"/>
      <c r="J111" s="104"/>
      <c r="K111" s="104"/>
      <c r="L111" s="104"/>
      <c r="M111" s="104"/>
      <c r="N111" s="104"/>
      <c r="O111" s="104"/>
      <c r="P111" s="104"/>
      <c r="Q111" s="104"/>
      <c r="R111" s="104"/>
      <c r="S111" s="104"/>
      <c r="T111" s="104"/>
      <c r="U111" s="104"/>
      <c r="V111" s="104"/>
      <c r="W111" s="104"/>
      <c r="X111" s="104"/>
      <c r="Y111" s="104"/>
      <c r="Z111" s="104"/>
      <c r="AA111" s="104"/>
      <c r="AB111" s="104"/>
      <c r="AC111" s="104"/>
      <c r="AD111" s="104"/>
      <c r="AE111" s="104"/>
      <c r="AF111" s="104"/>
      <c r="AG111" s="104"/>
      <c r="AH111" s="104"/>
      <c r="AI111" s="104"/>
      <c r="AJ111" s="104"/>
      <c r="AK111" s="104"/>
      <c r="AL111" s="104"/>
      <c r="AM111" s="104"/>
      <c r="AN111" s="104"/>
      <c r="AO111" s="104"/>
      <c r="AP111" s="104"/>
      <c r="AQ111" s="104"/>
      <c r="AR111" s="104"/>
      <c r="AS111" s="104"/>
      <c r="AT111" s="104"/>
      <c r="AU111" s="104"/>
      <c r="AV111" s="104"/>
      <c r="AW111" s="104"/>
      <c r="AX111" s="104"/>
      <c r="AY111" s="104"/>
      <c r="AZ111" s="104"/>
      <c r="BA111" s="104"/>
      <c r="BB111" s="104"/>
      <c r="BC111" s="104"/>
      <c r="BD111" s="104"/>
      <c r="BE111" s="104"/>
      <c r="BF111" s="104"/>
      <c r="BG111" s="104"/>
      <c r="BH111" s="104"/>
      <c r="BI111" s="104"/>
      <c r="BJ111" s="104"/>
      <c r="BK111" s="104"/>
      <c r="BL111" s="104"/>
      <c r="BM111" s="104"/>
      <c r="BN111" s="104"/>
      <c r="BO111" s="104"/>
      <c r="BP111" s="104"/>
      <c r="BQ111" s="104"/>
      <c r="BR111" s="104"/>
      <c r="BS111" s="104"/>
      <c r="BT111" s="104"/>
      <c r="BU111" s="104"/>
      <c r="BV111" s="104"/>
      <c r="BW111" s="104"/>
      <c r="BX111" s="104"/>
      <c r="BY111" s="104"/>
      <c r="BZ111" s="104"/>
      <c r="CA111" s="104"/>
      <c r="CB111" s="104"/>
      <c r="CC111" s="104"/>
      <c r="CD111" s="104"/>
      <c r="CE111" s="104"/>
      <c r="CF111" s="104"/>
      <c r="CG111" s="104"/>
      <c r="CH111" s="104"/>
      <c r="CI111" s="104"/>
      <c r="CJ111" s="104"/>
      <c r="CK111" s="104"/>
    </row>
    <row r="112" spans="1:89" x14ac:dyDescent="0.35">
      <c r="A112" s="104"/>
      <c r="B112" s="104"/>
      <c r="C112" s="104"/>
      <c r="D112" s="104"/>
      <c r="E112" s="104"/>
      <c r="F112" s="104"/>
      <c r="G112" s="104"/>
      <c r="H112" s="104"/>
      <c r="I112" s="104"/>
      <c r="J112" s="104"/>
      <c r="K112" s="104"/>
      <c r="L112" s="104"/>
      <c r="M112" s="104"/>
      <c r="N112" s="104"/>
      <c r="O112" s="104"/>
      <c r="P112" s="104"/>
      <c r="Q112" s="104"/>
      <c r="R112" s="104"/>
      <c r="S112" s="104"/>
      <c r="T112" s="104"/>
      <c r="U112" s="104"/>
      <c r="V112" s="104"/>
      <c r="W112" s="104"/>
      <c r="X112" s="104"/>
      <c r="Y112" s="104"/>
      <c r="Z112" s="104"/>
      <c r="AA112" s="104"/>
      <c r="AB112" s="104"/>
      <c r="AC112" s="104"/>
      <c r="AD112" s="104"/>
      <c r="AE112" s="104"/>
      <c r="AF112" s="104"/>
      <c r="AG112" s="104"/>
      <c r="AH112" s="104"/>
      <c r="AI112" s="104"/>
      <c r="AJ112" s="104"/>
      <c r="AK112" s="104"/>
      <c r="AL112" s="104"/>
      <c r="AM112" s="104"/>
      <c r="AN112" s="104"/>
      <c r="AO112" s="104"/>
      <c r="AP112" s="104"/>
      <c r="AQ112" s="104"/>
      <c r="AR112" s="104"/>
      <c r="AS112" s="104"/>
      <c r="AT112" s="104"/>
      <c r="AU112" s="104"/>
      <c r="AV112" s="104"/>
      <c r="AW112" s="104"/>
      <c r="AX112" s="104"/>
      <c r="AY112" s="104"/>
      <c r="AZ112" s="104"/>
      <c r="BA112" s="104"/>
      <c r="BB112" s="104"/>
      <c r="BC112" s="104"/>
      <c r="BD112" s="104"/>
      <c r="BE112" s="104"/>
      <c r="BF112" s="104"/>
      <c r="BG112" s="104"/>
      <c r="BH112" s="104"/>
      <c r="BI112" s="104"/>
      <c r="BJ112" s="104"/>
      <c r="BK112" s="104"/>
      <c r="BL112" s="104"/>
      <c r="BM112" s="104"/>
      <c r="BN112" s="104"/>
      <c r="BO112" s="104"/>
      <c r="BP112" s="104"/>
      <c r="BQ112" s="104"/>
      <c r="BR112" s="104"/>
      <c r="BS112" s="104"/>
      <c r="BT112" s="104"/>
      <c r="BU112" s="104"/>
      <c r="BV112" s="104"/>
      <c r="BW112" s="104"/>
      <c r="BX112" s="104"/>
      <c r="BY112" s="104"/>
      <c r="BZ112" s="104"/>
      <c r="CA112" s="104"/>
      <c r="CB112" s="104"/>
      <c r="CC112" s="104"/>
      <c r="CD112" s="104"/>
      <c r="CE112" s="104"/>
      <c r="CF112" s="104"/>
      <c r="CG112" s="104"/>
      <c r="CH112" s="104"/>
      <c r="CI112" s="104"/>
      <c r="CJ112" s="104"/>
      <c r="CK112" s="104"/>
    </row>
    <row r="113" spans="1:89" x14ac:dyDescent="0.35">
      <c r="A113" s="104"/>
      <c r="B113" s="104"/>
      <c r="C113" s="104"/>
      <c r="D113" s="104"/>
      <c r="E113" s="104"/>
      <c r="F113" s="104"/>
      <c r="G113" s="104"/>
      <c r="H113" s="104"/>
      <c r="I113" s="104"/>
      <c r="J113" s="104"/>
      <c r="K113" s="104"/>
      <c r="L113" s="104"/>
      <c r="M113" s="104"/>
      <c r="N113" s="104"/>
      <c r="O113" s="104"/>
      <c r="P113" s="104"/>
      <c r="Q113" s="104"/>
      <c r="R113" s="104"/>
      <c r="S113" s="104"/>
      <c r="T113" s="104"/>
      <c r="U113" s="104"/>
      <c r="V113" s="104"/>
      <c r="W113" s="104"/>
      <c r="X113" s="104"/>
      <c r="Y113" s="104"/>
      <c r="Z113" s="104"/>
      <c r="AA113" s="104"/>
      <c r="AB113" s="104"/>
      <c r="AC113" s="104"/>
      <c r="AD113" s="104"/>
      <c r="AE113" s="104"/>
      <c r="AF113" s="104"/>
      <c r="AG113" s="104"/>
      <c r="AH113" s="104"/>
      <c r="AI113" s="104"/>
      <c r="AJ113" s="104"/>
      <c r="AK113" s="104"/>
      <c r="AL113" s="104"/>
      <c r="AM113" s="104"/>
      <c r="AN113" s="104"/>
      <c r="AO113" s="104"/>
      <c r="AP113" s="104"/>
      <c r="AQ113" s="104"/>
      <c r="AR113" s="104"/>
      <c r="AS113" s="104"/>
      <c r="AT113" s="104"/>
      <c r="AU113" s="104"/>
      <c r="AV113" s="104"/>
      <c r="AW113" s="104"/>
      <c r="AX113" s="104"/>
      <c r="AY113" s="104"/>
      <c r="AZ113" s="104"/>
      <c r="BA113" s="104"/>
      <c r="BB113" s="104"/>
      <c r="BC113" s="104"/>
      <c r="BD113" s="104"/>
      <c r="BE113" s="104"/>
      <c r="BF113" s="104"/>
      <c r="BG113" s="104"/>
      <c r="BH113" s="104"/>
      <c r="BI113" s="104"/>
      <c r="BJ113" s="104"/>
      <c r="BK113" s="104"/>
      <c r="BL113" s="104"/>
      <c r="BM113" s="104"/>
      <c r="BN113" s="104"/>
      <c r="BO113" s="104"/>
      <c r="BP113" s="104"/>
      <c r="BQ113" s="104"/>
      <c r="BR113" s="104"/>
      <c r="BS113" s="104"/>
      <c r="BT113" s="104"/>
      <c r="BU113" s="104"/>
      <c r="BV113" s="104"/>
      <c r="BW113" s="104"/>
      <c r="BX113" s="104"/>
      <c r="BY113" s="104"/>
      <c r="BZ113" s="104"/>
      <c r="CA113" s="104"/>
      <c r="CB113" s="104"/>
      <c r="CC113" s="104"/>
      <c r="CD113" s="104"/>
      <c r="CE113" s="104"/>
      <c r="CF113" s="104"/>
      <c r="CG113" s="104"/>
      <c r="CH113" s="104"/>
      <c r="CI113" s="104"/>
      <c r="CJ113" s="104"/>
      <c r="CK113" s="104"/>
    </row>
    <row r="114" spans="1:89" x14ac:dyDescent="0.35">
      <c r="A114" s="104"/>
      <c r="B114" s="104"/>
      <c r="C114" s="104"/>
      <c r="D114" s="104"/>
      <c r="E114" s="104"/>
      <c r="F114" s="104"/>
      <c r="G114" s="104"/>
      <c r="H114" s="104"/>
      <c r="I114" s="104"/>
      <c r="J114" s="104"/>
      <c r="K114" s="104"/>
      <c r="L114" s="104"/>
      <c r="M114" s="104"/>
      <c r="N114" s="104"/>
      <c r="O114" s="104"/>
      <c r="P114" s="104"/>
      <c r="Q114" s="104"/>
      <c r="R114" s="104"/>
      <c r="S114" s="104"/>
      <c r="T114" s="104"/>
      <c r="U114" s="104"/>
      <c r="V114" s="104"/>
      <c r="W114" s="104"/>
      <c r="X114" s="104"/>
      <c r="Y114" s="104"/>
      <c r="Z114" s="104"/>
      <c r="AA114" s="104"/>
      <c r="AB114" s="104"/>
      <c r="AC114" s="104"/>
      <c r="AD114" s="104"/>
      <c r="AE114" s="104"/>
      <c r="AF114" s="104"/>
      <c r="AG114" s="104"/>
      <c r="AH114" s="104"/>
      <c r="AI114" s="104"/>
      <c r="AJ114" s="104"/>
      <c r="AK114" s="104"/>
      <c r="AL114" s="104"/>
      <c r="AM114" s="104"/>
      <c r="AN114" s="104"/>
      <c r="AO114" s="104"/>
      <c r="AP114" s="104"/>
      <c r="AQ114" s="104"/>
      <c r="AR114" s="104"/>
      <c r="AS114" s="104"/>
      <c r="AT114" s="104"/>
      <c r="AU114" s="104"/>
      <c r="AV114" s="104"/>
      <c r="AW114" s="104"/>
      <c r="AX114" s="104"/>
      <c r="AY114" s="104"/>
      <c r="AZ114" s="104"/>
      <c r="BA114" s="104"/>
      <c r="BB114" s="104"/>
      <c r="BC114" s="104"/>
      <c r="BD114" s="104"/>
      <c r="BE114" s="104"/>
      <c r="BF114" s="104"/>
      <c r="BG114" s="104"/>
      <c r="BH114" s="104"/>
      <c r="BI114" s="104"/>
      <c r="BJ114" s="104"/>
      <c r="BK114" s="104"/>
      <c r="BL114" s="104"/>
      <c r="BM114" s="104"/>
      <c r="BN114" s="104"/>
      <c r="BO114" s="104"/>
      <c r="BP114" s="104"/>
      <c r="BQ114" s="104"/>
      <c r="BR114" s="104"/>
      <c r="BS114" s="104"/>
      <c r="BT114" s="104"/>
      <c r="BU114" s="104"/>
      <c r="BV114" s="104"/>
      <c r="BW114" s="104"/>
      <c r="BX114" s="104"/>
      <c r="BY114" s="104"/>
      <c r="BZ114" s="104"/>
      <c r="CA114" s="104"/>
      <c r="CB114" s="104"/>
      <c r="CC114" s="104"/>
      <c r="CD114" s="104"/>
      <c r="CE114" s="104"/>
      <c r="CF114" s="104"/>
      <c r="CG114" s="104"/>
      <c r="CH114" s="104"/>
      <c r="CI114" s="104"/>
      <c r="CJ114" s="104"/>
      <c r="CK114" s="104"/>
    </row>
    <row r="115" spans="1:89" x14ac:dyDescent="0.35">
      <c r="A115" s="104"/>
      <c r="B115" s="104"/>
      <c r="C115" s="104"/>
      <c r="D115" s="104"/>
      <c r="E115" s="104"/>
      <c r="F115" s="104"/>
      <c r="G115" s="104"/>
      <c r="H115" s="104"/>
      <c r="I115" s="104"/>
      <c r="J115" s="104"/>
      <c r="K115" s="104"/>
      <c r="L115" s="104"/>
      <c r="M115" s="104"/>
      <c r="N115" s="104"/>
      <c r="O115" s="104"/>
      <c r="P115" s="104"/>
      <c r="Q115" s="104"/>
      <c r="R115" s="104"/>
      <c r="S115" s="104"/>
      <c r="T115" s="104"/>
      <c r="U115" s="104"/>
      <c r="V115" s="104"/>
      <c r="W115" s="104"/>
      <c r="X115" s="104"/>
      <c r="Y115" s="104"/>
      <c r="Z115" s="104"/>
      <c r="AA115" s="104"/>
      <c r="AB115" s="104"/>
      <c r="AC115" s="104"/>
      <c r="AD115" s="104"/>
      <c r="AE115" s="104"/>
      <c r="AF115" s="104"/>
      <c r="AG115" s="104"/>
      <c r="AH115" s="104"/>
      <c r="AI115" s="104"/>
      <c r="AJ115" s="104"/>
      <c r="AK115" s="104"/>
      <c r="AL115" s="104"/>
      <c r="AM115" s="104"/>
      <c r="AN115" s="104"/>
      <c r="AO115" s="104"/>
      <c r="AP115" s="104"/>
      <c r="AQ115" s="104"/>
      <c r="AR115" s="104"/>
      <c r="AS115" s="104"/>
      <c r="AT115" s="104"/>
      <c r="AU115" s="104"/>
      <c r="AV115" s="104"/>
      <c r="AW115" s="104"/>
      <c r="AX115" s="104"/>
      <c r="AY115" s="104"/>
      <c r="AZ115" s="104"/>
      <c r="BA115" s="104"/>
      <c r="BB115" s="104"/>
      <c r="BC115" s="104"/>
      <c r="BD115" s="104"/>
      <c r="BE115" s="104"/>
      <c r="BF115" s="104"/>
      <c r="BG115" s="104"/>
      <c r="BH115" s="104"/>
      <c r="BI115" s="104"/>
      <c r="BJ115" s="104"/>
      <c r="BK115" s="104"/>
      <c r="BL115" s="104"/>
      <c r="BM115" s="104"/>
      <c r="BN115" s="104"/>
      <c r="BO115" s="104"/>
      <c r="BP115" s="104"/>
      <c r="BQ115" s="104"/>
      <c r="BR115" s="104"/>
      <c r="BS115" s="104"/>
      <c r="BT115" s="104"/>
      <c r="BU115" s="104"/>
      <c r="BV115" s="104"/>
      <c r="BW115" s="104"/>
      <c r="BX115" s="104"/>
      <c r="BY115" s="104"/>
      <c r="BZ115" s="104"/>
      <c r="CA115" s="104"/>
      <c r="CB115" s="104"/>
      <c r="CC115" s="104"/>
      <c r="CD115" s="104"/>
      <c r="CE115" s="104"/>
      <c r="CF115" s="104"/>
      <c r="CG115" s="104"/>
      <c r="CH115" s="104"/>
      <c r="CI115" s="104"/>
      <c r="CJ115" s="104"/>
      <c r="CK115" s="104"/>
    </row>
    <row r="116" spans="1:89" x14ac:dyDescent="0.35">
      <c r="A116" s="104"/>
      <c r="B116" s="104"/>
      <c r="C116" s="104"/>
      <c r="D116" s="104"/>
      <c r="E116" s="104"/>
      <c r="F116" s="104"/>
      <c r="G116" s="104"/>
      <c r="H116" s="104"/>
      <c r="I116" s="104"/>
      <c r="J116" s="104"/>
      <c r="K116" s="104"/>
      <c r="L116" s="104"/>
      <c r="M116" s="104"/>
      <c r="N116" s="104"/>
      <c r="O116" s="104"/>
      <c r="P116" s="104"/>
      <c r="Q116" s="104"/>
      <c r="R116" s="104"/>
      <c r="S116" s="104"/>
      <c r="T116" s="104"/>
      <c r="U116" s="104"/>
      <c r="V116" s="104"/>
      <c r="W116" s="104"/>
      <c r="X116" s="104"/>
      <c r="Y116" s="104"/>
      <c r="Z116" s="104"/>
      <c r="AA116" s="104"/>
      <c r="AB116" s="104"/>
      <c r="AC116" s="104"/>
      <c r="AD116" s="104"/>
      <c r="AE116" s="104"/>
      <c r="AF116" s="104"/>
      <c r="AG116" s="104"/>
      <c r="AH116" s="104"/>
      <c r="AI116" s="104"/>
      <c r="AJ116" s="104"/>
      <c r="AK116" s="104"/>
      <c r="AL116" s="104"/>
      <c r="AM116" s="104"/>
      <c r="AN116" s="104"/>
      <c r="AO116" s="104"/>
      <c r="AP116" s="104"/>
      <c r="AQ116" s="104"/>
      <c r="AR116" s="104"/>
      <c r="AS116" s="104"/>
      <c r="AT116" s="104"/>
      <c r="AU116" s="104"/>
      <c r="AV116" s="104"/>
      <c r="AW116" s="104"/>
      <c r="AX116" s="104"/>
      <c r="AY116" s="104"/>
      <c r="AZ116" s="104"/>
      <c r="BA116" s="104"/>
      <c r="BB116" s="104"/>
      <c r="BC116" s="104"/>
      <c r="BD116" s="104"/>
      <c r="BE116" s="104"/>
      <c r="BF116" s="104"/>
      <c r="BG116" s="104"/>
      <c r="BH116" s="104"/>
      <c r="BI116" s="104"/>
      <c r="BJ116" s="104"/>
      <c r="BK116" s="104"/>
      <c r="BL116" s="104"/>
      <c r="BM116" s="104"/>
      <c r="BN116" s="104"/>
      <c r="BO116" s="104"/>
      <c r="BP116" s="104"/>
      <c r="BQ116" s="104"/>
      <c r="BR116" s="104"/>
      <c r="BS116" s="104"/>
      <c r="BT116" s="104"/>
      <c r="BU116" s="104"/>
      <c r="BV116" s="104"/>
      <c r="BW116" s="104"/>
      <c r="BX116" s="104"/>
      <c r="BY116" s="104"/>
      <c r="BZ116" s="104"/>
      <c r="CA116" s="104"/>
      <c r="CB116" s="104"/>
      <c r="CC116" s="104"/>
      <c r="CD116" s="104"/>
      <c r="CE116" s="104"/>
      <c r="CF116" s="104"/>
      <c r="CG116" s="104"/>
      <c r="CH116" s="104"/>
      <c r="CI116" s="104"/>
      <c r="CJ116" s="104"/>
      <c r="CK116" s="104"/>
    </row>
    <row r="117" spans="1:89" x14ac:dyDescent="0.35">
      <c r="A117" s="104"/>
      <c r="B117" s="104"/>
      <c r="C117" s="104"/>
      <c r="D117" s="104"/>
      <c r="E117" s="104"/>
      <c r="F117" s="104"/>
      <c r="G117" s="104"/>
      <c r="H117" s="104"/>
      <c r="I117" s="104"/>
      <c r="J117" s="104"/>
      <c r="K117" s="104"/>
      <c r="L117" s="104"/>
      <c r="M117" s="104"/>
      <c r="N117" s="104"/>
      <c r="O117" s="104"/>
      <c r="P117" s="104"/>
      <c r="Q117" s="104"/>
      <c r="R117" s="104"/>
      <c r="S117" s="104"/>
      <c r="T117" s="104"/>
      <c r="U117" s="104"/>
      <c r="V117" s="104"/>
      <c r="W117" s="104"/>
      <c r="X117" s="104"/>
      <c r="Y117" s="104"/>
      <c r="Z117" s="104"/>
      <c r="AA117" s="104"/>
      <c r="AB117" s="104"/>
      <c r="AC117" s="104"/>
      <c r="AD117" s="104"/>
      <c r="AE117" s="104"/>
      <c r="AF117" s="104"/>
      <c r="AG117" s="104"/>
      <c r="AH117" s="104"/>
      <c r="AI117" s="104"/>
      <c r="AJ117" s="104"/>
      <c r="AK117" s="104"/>
      <c r="AL117" s="104"/>
      <c r="AM117" s="104"/>
      <c r="AN117" s="104"/>
      <c r="AO117" s="104"/>
      <c r="AP117" s="104"/>
      <c r="AQ117" s="104"/>
      <c r="AR117" s="104"/>
      <c r="AS117" s="104"/>
      <c r="AT117" s="104"/>
      <c r="AU117" s="104"/>
      <c r="AV117" s="104"/>
      <c r="AW117" s="104"/>
      <c r="AX117" s="104"/>
      <c r="AY117" s="104"/>
      <c r="AZ117" s="104"/>
      <c r="BA117" s="104"/>
      <c r="BB117" s="104"/>
      <c r="BC117" s="104"/>
      <c r="BD117" s="104"/>
      <c r="BE117" s="104"/>
      <c r="BF117" s="104"/>
      <c r="BG117" s="104"/>
      <c r="BH117" s="104"/>
      <c r="BI117" s="104"/>
      <c r="BJ117" s="104"/>
      <c r="BK117" s="104"/>
      <c r="BL117" s="104"/>
      <c r="BM117" s="104"/>
      <c r="BN117" s="104"/>
      <c r="BO117" s="104"/>
      <c r="BP117" s="104"/>
      <c r="BQ117" s="104"/>
      <c r="BR117" s="104"/>
      <c r="BS117" s="104"/>
      <c r="BT117" s="104"/>
      <c r="BU117" s="104"/>
      <c r="BV117" s="104"/>
      <c r="BW117" s="104"/>
      <c r="BX117" s="104"/>
      <c r="BY117" s="104"/>
      <c r="BZ117" s="104"/>
      <c r="CA117" s="104"/>
      <c r="CB117" s="104"/>
      <c r="CC117" s="104"/>
      <c r="CD117" s="104"/>
      <c r="CE117" s="104"/>
      <c r="CF117" s="104"/>
      <c r="CG117" s="104"/>
      <c r="CH117" s="104"/>
      <c r="CI117" s="104"/>
      <c r="CJ117" s="104"/>
      <c r="CK117" s="104"/>
    </row>
    <row r="118" spans="1:89" x14ac:dyDescent="0.35">
      <c r="A118" s="104"/>
      <c r="B118" s="104"/>
      <c r="C118" s="104"/>
      <c r="D118" s="104"/>
      <c r="E118" s="104"/>
      <c r="F118" s="104"/>
      <c r="G118" s="104"/>
      <c r="H118" s="104"/>
      <c r="I118" s="104"/>
      <c r="J118" s="104"/>
      <c r="K118" s="104"/>
      <c r="L118" s="104"/>
      <c r="M118" s="104"/>
      <c r="N118" s="104"/>
      <c r="O118" s="104"/>
      <c r="P118" s="104"/>
      <c r="Q118" s="104"/>
      <c r="R118" s="104"/>
      <c r="S118" s="104"/>
      <c r="T118" s="104"/>
      <c r="U118" s="104"/>
      <c r="V118" s="104"/>
      <c r="W118" s="104"/>
      <c r="X118" s="104"/>
      <c r="Y118" s="104"/>
      <c r="Z118" s="104"/>
      <c r="AA118" s="104"/>
      <c r="AB118" s="104"/>
      <c r="AC118" s="104"/>
      <c r="AD118" s="104"/>
      <c r="AE118" s="104"/>
      <c r="AF118" s="104"/>
      <c r="AG118" s="104"/>
      <c r="AH118" s="104"/>
      <c r="AI118" s="104"/>
      <c r="AJ118" s="104"/>
      <c r="AK118" s="104"/>
      <c r="AL118" s="104"/>
      <c r="AM118" s="104"/>
      <c r="AN118" s="104"/>
      <c r="AO118" s="104"/>
      <c r="AP118" s="104"/>
      <c r="AQ118" s="104"/>
      <c r="AR118" s="104"/>
      <c r="AS118" s="104"/>
      <c r="AT118" s="104"/>
      <c r="AU118" s="104"/>
      <c r="AV118" s="104"/>
      <c r="AW118" s="104"/>
      <c r="AX118" s="104"/>
      <c r="AY118" s="104"/>
      <c r="AZ118" s="104"/>
      <c r="BA118" s="104"/>
      <c r="BB118" s="104"/>
      <c r="BC118" s="104"/>
      <c r="BD118" s="104"/>
      <c r="BE118" s="104"/>
      <c r="BF118" s="104"/>
      <c r="BG118" s="104"/>
      <c r="BH118" s="104"/>
      <c r="BI118" s="104"/>
      <c r="BJ118" s="104"/>
      <c r="BK118" s="104"/>
      <c r="BL118" s="104"/>
      <c r="BM118" s="104"/>
      <c r="BN118" s="104"/>
      <c r="BO118" s="104"/>
      <c r="BP118" s="104"/>
      <c r="BQ118" s="104"/>
      <c r="BR118" s="104"/>
      <c r="BS118" s="104"/>
      <c r="BT118" s="104"/>
      <c r="BU118" s="104"/>
      <c r="BV118" s="104"/>
      <c r="BW118" s="104"/>
      <c r="BX118" s="104"/>
      <c r="BY118" s="104"/>
      <c r="BZ118" s="104"/>
      <c r="CA118" s="104"/>
      <c r="CB118" s="104"/>
      <c r="CC118" s="104"/>
      <c r="CD118" s="104"/>
      <c r="CE118" s="104"/>
      <c r="CF118" s="104"/>
      <c r="CG118" s="104"/>
      <c r="CH118" s="104"/>
      <c r="CI118" s="104"/>
      <c r="CJ118" s="104"/>
      <c r="CK118" s="104"/>
    </row>
    <row r="119" spans="1:89" x14ac:dyDescent="0.35">
      <c r="A119" s="104"/>
      <c r="B119" s="104"/>
      <c r="C119" s="104"/>
      <c r="D119" s="104"/>
      <c r="E119" s="104"/>
      <c r="F119" s="104"/>
      <c r="G119" s="104"/>
      <c r="H119" s="104"/>
      <c r="I119" s="104"/>
      <c r="J119" s="104"/>
      <c r="K119" s="104"/>
      <c r="L119" s="104"/>
      <c r="M119" s="104"/>
      <c r="N119" s="104"/>
      <c r="O119" s="104"/>
      <c r="P119" s="104"/>
      <c r="Q119" s="104"/>
      <c r="R119" s="104"/>
      <c r="S119" s="104"/>
      <c r="T119" s="104"/>
      <c r="U119" s="104"/>
      <c r="V119" s="104"/>
      <c r="W119" s="104"/>
      <c r="X119" s="104"/>
      <c r="Y119" s="104"/>
      <c r="Z119" s="104"/>
      <c r="AA119" s="104"/>
      <c r="AB119" s="104"/>
      <c r="AC119" s="104"/>
      <c r="AD119" s="104"/>
      <c r="AE119" s="104"/>
      <c r="AF119" s="104"/>
      <c r="AG119" s="104"/>
      <c r="AH119" s="104"/>
      <c r="AI119" s="104"/>
      <c r="AJ119" s="104"/>
      <c r="AK119" s="104"/>
      <c r="AL119" s="104"/>
      <c r="AM119" s="104"/>
      <c r="AN119" s="104"/>
      <c r="AO119" s="104"/>
      <c r="AP119" s="104"/>
      <c r="AQ119" s="104"/>
      <c r="AR119" s="104"/>
      <c r="AS119" s="104"/>
      <c r="AT119" s="104"/>
      <c r="AU119" s="104"/>
      <c r="AV119" s="104"/>
      <c r="AW119" s="104"/>
      <c r="AX119" s="104"/>
      <c r="AY119" s="104"/>
      <c r="AZ119" s="104"/>
      <c r="BA119" s="104"/>
      <c r="BB119" s="104"/>
      <c r="BC119" s="104"/>
      <c r="BD119" s="104"/>
      <c r="BE119" s="104"/>
      <c r="BF119" s="104"/>
      <c r="BG119" s="104"/>
      <c r="BH119" s="104"/>
      <c r="BI119" s="104"/>
      <c r="BJ119" s="104"/>
      <c r="BK119" s="104"/>
      <c r="BL119" s="104"/>
      <c r="BM119" s="104"/>
      <c r="BN119" s="104"/>
      <c r="BO119" s="104"/>
      <c r="BP119" s="104"/>
      <c r="BQ119" s="104"/>
      <c r="BR119" s="104"/>
      <c r="BS119" s="104"/>
      <c r="BT119" s="104"/>
      <c r="BU119" s="104"/>
      <c r="BV119" s="104"/>
      <c r="BW119" s="104"/>
      <c r="BX119" s="104"/>
      <c r="BY119" s="104"/>
      <c r="BZ119" s="104"/>
      <c r="CA119" s="104"/>
      <c r="CB119" s="104"/>
      <c r="CC119" s="104"/>
      <c r="CD119" s="104"/>
      <c r="CE119" s="104"/>
      <c r="CF119" s="104"/>
      <c r="CG119" s="104"/>
      <c r="CH119" s="104"/>
      <c r="CI119" s="104"/>
      <c r="CJ119" s="104"/>
      <c r="CK119" s="104"/>
    </row>
    <row r="120" spans="1:89" x14ac:dyDescent="0.35">
      <c r="A120" s="104"/>
      <c r="B120" s="104"/>
      <c r="C120" s="104"/>
      <c r="D120" s="104"/>
      <c r="E120" s="104"/>
      <c r="F120" s="104"/>
      <c r="G120" s="104"/>
      <c r="H120" s="104"/>
      <c r="I120" s="104"/>
      <c r="J120" s="104"/>
      <c r="K120" s="104"/>
      <c r="L120" s="104"/>
      <c r="M120" s="104"/>
      <c r="N120" s="104"/>
      <c r="O120" s="104"/>
      <c r="P120" s="104"/>
      <c r="Q120" s="104"/>
      <c r="R120" s="104"/>
      <c r="S120" s="104"/>
      <c r="T120" s="104"/>
      <c r="U120" s="104"/>
      <c r="V120" s="104"/>
      <c r="W120" s="104"/>
      <c r="X120" s="104"/>
      <c r="Y120" s="104"/>
      <c r="Z120" s="104"/>
      <c r="AA120" s="104"/>
      <c r="AB120" s="104"/>
      <c r="AC120" s="104"/>
      <c r="AD120" s="104"/>
      <c r="AE120" s="104"/>
      <c r="AF120" s="104"/>
      <c r="AG120" s="104"/>
      <c r="AH120" s="104"/>
      <c r="AI120" s="104"/>
      <c r="AJ120" s="104"/>
      <c r="AK120" s="104"/>
      <c r="AL120" s="104"/>
      <c r="AM120" s="104"/>
      <c r="AN120" s="104"/>
      <c r="AO120" s="104"/>
      <c r="AP120" s="104"/>
      <c r="AQ120" s="104"/>
      <c r="AR120" s="104"/>
      <c r="AS120" s="104"/>
      <c r="AT120" s="104"/>
      <c r="AU120" s="104"/>
      <c r="AV120" s="104"/>
      <c r="AW120" s="104"/>
      <c r="AX120" s="104"/>
      <c r="AY120" s="104"/>
      <c r="AZ120" s="104"/>
      <c r="BA120" s="104"/>
      <c r="BB120" s="104"/>
      <c r="BC120" s="104"/>
      <c r="BD120" s="104"/>
      <c r="BE120" s="104"/>
      <c r="BF120" s="104"/>
      <c r="BG120" s="104"/>
      <c r="BH120" s="104"/>
      <c r="BI120" s="104"/>
      <c r="BJ120" s="104"/>
      <c r="BK120" s="104"/>
      <c r="BL120" s="104"/>
      <c r="BM120" s="104"/>
      <c r="BN120" s="104"/>
      <c r="BO120" s="104"/>
      <c r="BP120" s="104"/>
      <c r="BQ120" s="104"/>
      <c r="BR120" s="104"/>
      <c r="BS120" s="104"/>
      <c r="BT120" s="104"/>
      <c r="BU120" s="104"/>
      <c r="BV120" s="104"/>
      <c r="BW120" s="104"/>
      <c r="BX120" s="104"/>
      <c r="BY120" s="104"/>
      <c r="BZ120" s="104"/>
      <c r="CA120" s="104"/>
      <c r="CB120" s="104"/>
      <c r="CC120" s="104"/>
      <c r="CD120" s="104"/>
      <c r="CE120" s="104"/>
      <c r="CF120" s="104"/>
      <c r="CG120" s="104"/>
      <c r="CH120" s="104"/>
      <c r="CI120" s="104"/>
      <c r="CJ120" s="104"/>
      <c r="CK120" s="104"/>
    </row>
    <row r="121" spans="1:89" x14ac:dyDescent="0.35">
      <c r="A121" s="104"/>
      <c r="B121" s="104"/>
      <c r="C121" s="104"/>
      <c r="D121" s="104"/>
      <c r="E121" s="104"/>
      <c r="F121" s="104"/>
      <c r="G121" s="104"/>
      <c r="H121" s="104"/>
      <c r="I121" s="104"/>
      <c r="J121" s="104"/>
      <c r="K121" s="104"/>
      <c r="L121" s="104"/>
      <c r="M121" s="104"/>
      <c r="N121" s="104"/>
      <c r="O121" s="104"/>
      <c r="P121" s="104"/>
      <c r="Q121" s="104"/>
      <c r="R121" s="104"/>
      <c r="S121" s="104"/>
      <c r="T121" s="104"/>
      <c r="U121" s="104"/>
      <c r="V121" s="104"/>
      <c r="W121" s="104"/>
      <c r="X121" s="104"/>
      <c r="Y121" s="104"/>
      <c r="Z121" s="104"/>
      <c r="AA121" s="104"/>
      <c r="AB121" s="104"/>
      <c r="AC121" s="104"/>
      <c r="AD121" s="104"/>
      <c r="AE121" s="104"/>
      <c r="AF121" s="104"/>
      <c r="AG121" s="104"/>
      <c r="AH121" s="104"/>
      <c r="AI121" s="104"/>
      <c r="AJ121" s="104"/>
      <c r="AK121" s="104"/>
      <c r="AL121" s="104"/>
      <c r="AM121" s="104"/>
      <c r="AN121" s="104"/>
      <c r="AO121" s="104"/>
      <c r="AP121" s="104"/>
      <c r="AQ121" s="104"/>
      <c r="AR121" s="104"/>
      <c r="AS121" s="104"/>
      <c r="AT121" s="104"/>
      <c r="AU121" s="104"/>
      <c r="AV121" s="104"/>
      <c r="AW121" s="104"/>
      <c r="AX121" s="104"/>
      <c r="AY121" s="104"/>
      <c r="AZ121" s="104"/>
      <c r="BA121" s="104"/>
      <c r="BB121" s="104"/>
      <c r="BC121" s="104"/>
      <c r="BD121" s="104"/>
      <c r="BE121" s="104"/>
      <c r="BF121" s="104"/>
      <c r="BG121" s="104"/>
      <c r="BH121" s="104"/>
      <c r="BI121" s="104"/>
      <c r="BJ121" s="104"/>
      <c r="BK121" s="104"/>
      <c r="BL121" s="104"/>
      <c r="BM121" s="104"/>
      <c r="BN121" s="104"/>
      <c r="BO121" s="104"/>
      <c r="BP121" s="104"/>
      <c r="BQ121" s="104"/>
      <c r="BR121" s="104"/>
      <c r="BS121" s="104"/>
      <c r="BT121" s="104"/>
      <c r="BU121" s="104"/>
      <c r="BV121" s="104"/>
      <c r="BW121" s="104"/>
      <c r="BX121" s="104"/>
      <c r="BY121" s="104"/>
      <c r="BZ121" s="104"/>
      <c r="CA121" s="104"/>
      <c r="CB121" s="104"/>
      <c r="CC121" s="104"/>
      <c r="CD121" s="104"/>
      <c r="CE121" s="104"/>
      <c r="CF121" s="104"/>
      <c r="CG121" s="104"/>
      <c r="CH121" s="104"/>
      <c r="CI121" s="104"/>
      <c r="CJ121" s="104"/>
      <c r="CK121" s="104"/>
    </row>
    <row r="122" spans="1:89" x14ac:dyDescent="0.35">
      <c r="A122" s="104"/>
      <c r="B122" s="104"/>
      <c r="C122" s="104"/>
      <c r="D122" s="104"/>
      <c r="E122" s="104"/>
      <c r="F122" s="104"/>
      <c r="G122" s="104"/>
      <c r="H122" s="104"/>
      <c r="I122" s="104"/>
      <c r="J122" s="104"/>
      <c r="K122" s="104"/>
      <c r="L122" s="104"/>
      <c r="M122" s="104"/>
      <c r="N122" s="104"/>
      <c r="O122" s="104"/>
      <c r="P122" s="104"/>
      <c r="Q122" s="104"/>
      <c r="R122" s="104"/>
      <c r="S122" s="104"/>
      <c r="T122" s="104"/>
      <c r="U122" s="104"/>
      <c r="V122" s="104"/>
      <c r="W122" s="104"/>
      <c r="X122" s="104"/>
      <c r="Y122" s="104"/>
      <c r="Z122" s="104"/>
      <c r="AA122" s="104"/>
      <c r="AB122" s="104"/>
      <c r="AC122" s="104"/>
      <c r="AD122" s="104"/>
      <c r="AE122" s="104"/>
      <c r="AF122" s="104"/>
      <c r="AG122" s="104"/>
      <c r="AH122" s="104"/>
      <c r="AI122" s="104"/>
      <c r="AJ122" s="104"/>
      <c r="AK122" s="104"/>
      <c r="AL122" s="104"/>
      <c r="AM122" s="104"/>
      <c r="AN122" s="104"/>
      <c r="AO122" s="104"/>
      <c r="AP122" s="104"/>
      <c r="AQ122" s="104"/>
      <c r="AR122" s="104"/>
      <c r="AS122" s="104"/>
      <c r="AT122" s="104"/>
      <c r="AU122" s="104"/>
      <c r="AV122" s="104"/>
      <c r="AW122" s="104"/>
      <c r="AX122" s="104"/>
      <c r="AY122" s="104"/>
      <c r="AZ122" s="104"/>
      <c r="BA122" s="104"/>
      <c r="BB122" s="104"/>
      <c r="BC122" s="104"/>
      <c r="BD122" s="104"/>
      <c r="BE122" s="104"/>
      <c r="BF122" s="104"/>
      <c r="BG122" s="104"/>
      <c r="BH122" s="104"/>
      <c r="BI122" s="104"/>
      <c r="BJ122" s="104"/>
      <c r="BK122" s="104"/>
      <c r="BL122" s="104"/>
      <c r="BM122" s="104"/>
      <c r="BN122" s="104"/>
      <c r="BO122" s="104"/>
      <c r="BP122" s="104"/>
      <c r="BQ122" s="104"/>
      <c r="BR122" s="104"/>
      <c r="BS122" s="104"/>
      <c r="BT122" s="104"/>
      <c r="BU122" s="104"/>
      <c r="BV122" s="104"/>
      <c r="BW122" s="104"/>
      <c r="BX122" s="104"/>
      <c r="BY122" s="104"/>
      <c r="BZ122" s="104"/>
      <c r="CA122" s="104"/>
      <c r="CB122" s="104"/>
      <c r="CC122" s="104"/>
      <c r="CD122" s="104"/>
      <c r="CE122" s="104"/>
      <c r="CF122" s="104"/>
      <c r="CG122" s="104"/>
      <c r="CH122" s="104"/>
      <c r="CI122" s="104"/>
      <c r="CJ122" s="104"/>
      <c r="CK122" s="104"/>
    </row>
    <row r="123" spans="1:89" x14ac:dyDescent="0.35">
      <c r="A123" s="104"/>
      <c r="B123" s="104"/>
      <c r="C123" s="104"/>
      <c r="D123" s="104"/>
      <c r="E123" s="104"/>
      <c r="F123" s="104"/>
      <c r="G123" s="104"/>
      <c r="H123" s="104"/>
      <c r="I123" s="104"/>
      <c r="J123" s="104"/>
      <c r="K123" s="104"/>
      <c r="L123" s="104"/>
      <c r="M123" s="104"/>
      <c r="N123" s="104"/>
      <c r="O123" s="104"/>
      <c r="P123" s="104"/>
      <c r="Q123" s="104"/>
      <c r="R123" s="104"/>
      <c r="S123" s="104"/>
      <c r="T123" s="104"/>
      <c r="U123" s="104"/>
      <c r="V123" s="104"/>
      <c r="W123" s="104"/>
      <c r="X123" s="104"/>
      <c r="Y123" s="104"/>
      <c r="Z123" s="104"/>
      <c r="AA123" s="104"/>
      <c r="AB123" s="104"/>
      <c r="AC123" s="104"/>
      <c r="AD123" s="104"/>
      <c r="AE123" s="104"/>
      <c r="AF123" s="104"/>
      <c r="AG123" s="104"/>
      <c r="AH123" s="104"/>
      <c r="AI123" s="104"/>
      <c r="AJ123" s="104"/>
      <c r="AK123" s="104"/>
      <c r="AL123" s="104"/>
      <c r="AM123" s="104"/>
      <c r="AN123" s="104"/>
      <c r="AO123" s="104"/>
      <c r="AP123" s="104"/>
      <c r="AQ123" s="104"/>
      <c r="AR123" s="104"/>
      <c r="AS123" s="104"/>
      <c r="AT123" s="104"/>
      <c r="AU123" s="104"/>
      <c r="AV123" s="104"/>
      <c r="AW123" s="104"/>
      <c r="AX123" s="104"/>
      <c r="AY123" s="104"/>
      <c r="AZ123" s="104"/>
      <c r="BA123" s="104"/>
      <c r="BB123" s="104"/>
      <c r="BC123" s="104"/>
      <c r="BD123" s="104"/>
      <c r="BE123" s="104"/>
      <c r="BF123" s="104"/>
      <c r="BG123" s="104"/>
      <c r="BH123" s="104"/>
      <c r="BI123" s="104"/>
      <c r="BJ123" s="104"/>
      <c r="BK123" s="104"/>
      <c r="BL123" s="104"/>
      <c r="BM123" s="104"/>
      <c r="BN123" s="104"/>
      <c r="BO123" s="104"/>
      <c r="BP123" s="104"/>
      <c r="BQ123" s="104"/>
      <c r="BR123" s="104"/>
      <c r="BS123" s="104"/>
      <c r="BT123" s="104"/>
      <c r="BU123" s="104"/>
      <c r="BV123" s="104"/>
      <c r="BW123" s="104"/>
      <c r="BX123" s="104"/>
      <c r="BY123" s="104"/>
      <c r="BZ123" s="104"/>
      <c r="CA123" s="104"/>
      <c r="CB123" s="104"/>
      <c r="CC123" s="104"/>
      <c r="CD123" s="104"/>
      <c r="CE123" s="104"/>
      <c r="CF123" s="104"/>
      <c r="CG123" s="104"/>
      <c r="CH123" s="104"/>
      <c r="CI123" s="104"/>
      <c r="CJ123" s="104"/>
      <c r="CK123" s="104"/>
    </row>
    <row r="124" spans="1:89" x14ac:dyDescent="0.35">
      <c r="A124" s="104"/>
      <c r="B124" s="104"/>
      <c r="C124" s="104"/>
      <c r="D124" s="104"/>
      <c r="E124" s="104"/>
      <c r="F124" s="104"/>
      <c r="G124" s="104"/>
      <c r="H124" s="104"/>
      <c r="I124" s="104"/>
      <c r="J124" s="104"/>
      <c r="K124" s="104"/>
      <c r="L124" s="104"/>
      <c r="M124" s="104"/>
      <c r="N124" s="104"/>
      <c r="O124" s="104"/>
      <c r="P124" s="104"/>
      <c r="Q124" s="104"/>
      <c r="R124" s="104"/>
      <c r="S124" s="104"/>
      <c r="T124" s="104"/>
      <c r="U124" s="104"/>
      <c r="V124" s="104"/>
      <c r="W124" s="104"/>
      <c r="X124" s="104"/>
      <c r="Y124" s="104"/>
      <c r="Z124" s="104"/>
      <c r="AA124" s="104"/>
      <c r="AB124" s="104"/>
      <c r="AC124" s="104"/>
      <c r="AD124" s="104"/>
      <c r="AE124" s="104"/>
      <c r="AF124" s="104"/>
      <c r="AG124" s="104"/>
      <c r="AH124" s="104"/>
      <c r="AI124" s="104"/>
      <c r="AJ124" s="104"/>
      <c r="AK124" s="104"/>
      <c r="AL124" s="104"/>
      <c r="AM124" s="104"/>
      <c r="AN124" s="104"/>
      <c r="AO124" s="104"/>
      <c r="AP124" s="104"/>
      <c r="AQ124" s="104"/>
      <c r="AR124" s="104"/>
      <c r="AS124" s="104"/>
      <c r="AT124" s="104"/>
      <c r="AU124" s="104"/>
      <c r="AV124" s="104"/>
      <c r="AW124" s="104"/>
      <c r="AX124" s="104"/>
      <c r="AY124" s="104"/>
      <c r="AZ124" s="104"/>
      <c r="BA124" s="104"/>
      <c r="BB124" s="104"/>
      <c r="BC124" s="104"/>
      <c r="BD124" s="104"/>
      <c r="BE124" s="104"/>
      <c r="BF124" s="104"/>
      <c r="BG124" s="104"/>
      <c r="BH124" s="104"/>
      <c r="BI124" s="104"/>
      <c r="BJ124" s="104"/>
      <c r="BK124" s="104"/>
      <c r="BL124" s="104"/>
      <c r="BM124" s="104"/>
      <c r="BN124" s="104"/>
      <c r="BO124" s="104"/>
      <c r="BP124" s="104"/>
      <c r="BQ124" s="104"/>
      <c r="BR124" s="104"/>
      <c r="BS124" s="104"/>
      <c r="BT124" s="104"/>
      <c r="BU124" s="104"/>
      <c r="BV124" s="104"/>
      <c r="BW124" s="104"/>
      <c r="BX124" s="104"/>
      <c r="BY124" s="104"/>
      <c r="BZ124" s="104"/>
      <c r="CA124" s="104"/>
      <c r="CB124" s="104"/>
      <c r="CC124" s="104"/>
      <c r="CD124" s="104"/>
      <c r="CE124" s="104"/>
      <c r="CF124" s="104"/>
      <c r="CG124" s="104"/>
      <c r="CH124" s="104"/>
      <c r="CI124" s="104"/>
      <c r="CJ124" s="104"/>
      <c r="CK124" s="104"/>
    </row>
    <row r="125" spans="1:89" x14ac:dyDescent="0.35">
      <c r="A125" s="104"/>
      <c r="B125" s="104"/>
      <c r="C125" s="104"/>
      <c r="D125" s="104"/>
      <c r="E125" s="104"/>
      <c r="F125" s="104"/>
      <c r="G125" s="104"/>
      <c r="H125" s="104"/>
      <c r="I125" s="104"/>
      <c r="J125" s="104"/>
      <c r="K125" s="104"/>
      <c r="L125" s="104"/>
      <c r="M125" s="104"/>
      <c r="N125" s="104"/>
      <c r="O125" s="104"/>
      <c r="P125" s="104"/>
      <c r="Q125" s="104"/>
      <c r="R125" s="104"/>
      <c r="S125" s="104"/>
      <c r="T125" s="104"/>
      <c r="U125" s="104"/>
      <c r="V125" s="104"/>
      <c r="W125" s="104"/>
      <c r="X125" s="104"/>
      <c r="Y125" s="104"/>
      <c r="Z125" s="104"/>
      <c r="AA125" s="104"/>
      <c r="AB125" s="104"/>
      <c r="AC125" s="104"/>
      <c r="AD125" s="104"/>
      <c r="AE125" s="104"/>
      <c r="AF125" s="104"/>
      <c r="AG125" s="104"/>
      <c r="AH125" s="104"/>
      <c r="AI125" s="104"/>
      <c r="AJ125" s="104"/>
      <c r="AK125" s="104"/>
      <c r="AL125" s="104"/>
      <c r="AM125" s="104"/>
      <c r="AN125" s="104"/>
      <c r="AO125" s="104"/>
      <c r="AP125" s="104"/>
      <c r="AQ125" s="104"/>
      <c r="AR125" s="104"/>
      <c r="AS125" s="104"/>
      <c r="AT125" s="104"/>
      <c r="AU125" s="104"/>
      <c r="AV125" s="104"/>
      <c r="AW125" s="104"/>
      <c r="AX125" s="104"/>
      <c r="AY125" s="104"/>
      <c r="AZ125" s="104"/>
      <c r="BA125" s="104"/>
      <c r="BB125" s="104"/>
      <c r="BC125" s="104"/>
      <c r="BD125" s="104"/>
      <c r="BE125" s="104"/>
      <c r="BF125" s="104"/>
      <c r="BG125" s="104"/>
      <c r="BH125" s="104"/>
      <c r="BI125" s="104"/>
      <c r="BJ125" s="104"/>
      <c r="BK125" s="104"/>
      <c r="BL125" s="104"/>
      <c r="BM125" s="104"/>
      <c r="BN125" s="104"/>
      <c r="BO125" s="104"/>
      <c r="BP125" s="104"/>
      <c r="BQ125" s="104"/>
      <c r="BR125" s="104"/>
      <c r="BS125" s="104"/>
      <c r="BT125" s="104"/>
      <c r="BU125" s="104"/>
      <c r="BV125" s="104"/>
      <c r="BW125" s="104"/>
      <c r="BX125" s="104"/>
      <c r="BY125" s="104"/>
      <c r="BZ125" s="104"/>
      <c r="CA125" s="104"/>
      <c r="CB125" s="104"/>
      <c r="CC125" s="104"/>
      <c r="CD125" s="104"/>
      <c r="CE125" s="104"/>
      <c r="CF125" s="104"/>
      <c r="CG125" s="104"/>
      <c r="CH125" s="104"/>
      <c r="CI125" s="104"/>
      <c r="CJ125" s="104"/>
      <c r="CK125" s="104"/>
    </row>
    <row r="126" spans="1:89" x14ac:dyDescent="0.35">
      <c r="A126" s="104"/>
      <c r="B126" s="104"/>
      <c r="C126" s="104"/>
      <c r="D126" s="104"/>
      <c r="E126" s="104"/>
      <c r="F126" s="104"/>
      <c r="G126" s="104"/>
      <c r="H126" s="104"/>
      <c r="I126" s="104"/>
      <c r="J126" s="104"/>
      <c r="K126" s="104"/>
      <c r="L126" s="104"/>
      <c r="M126" s="104"/>
      <c r="N126" s="104"/>
      <c r="O126" s="104"/>
      <c r="P126" s="104"/>
      <c r="Q126" s="104"/>
      <c r="R126" s="104"/>
      <c r="S126" s="104"/>
      <c r="T126" s="104"/>
      <c r="U126" s="104"/>
      <c r="V126" s="104"/>
      <c r="W126" s="104"/>
      <c r="X126" s="104"/>
      <c r="Y126" s="104"/>
      <c r="Z126" s="104"/>
      <c r="AA126" s="104"/>
      <c r="AB126" s="104"/>
      <c r="AC126" s="104"/>
      <c r="AD126" s="104"/>
      <c r="AE126" s="104"/>
      <c r="AF126" s="104"/>
      <c r="AG126" s="104"/>
      <c r="AH126" s="104"/>
      <c r="AI126" s="104"/>
      <c r="AJ126" s="104"/>
      <c r="AK126" s="104"/>
      <c r="AL126" s="104"/>
      <c r="AM126" s="104"/>
      <c r="AN126" s="104"/>
      <c r="AO126" s="104"/>
      <c r="AP126" s="104"/>
      <c r="AQ126" s="104"/>
      <c r="AR126" s="104"/>
      <c r="AS126" s="104"/>
      <c r="AT126" s="104"/>
      <c r="AU126" s="104"/>
      <c r="AV126" s="104"/>
      <c r="AW126" s="104"/>
      <c r="AX126" s="104"/>
      <c r="AY126" s="104"/>
      <c r="AZ126" s="104"/>
      <c r="BA126" s="104"/>
      <c r="BB126" s="104"/>
      <c r="BC126" s="104"/>
      <c r="BD126" s="104"/>
      <c r="BE126" s="104"/>
      <c r="BF126" s="104"/>
      <c r="BG126" s="104"/>
      <c r="BH126" s="104"/>
      <c r="BI126" s="104"/>
      <c r="BJ126" s="104"/>
      <c r="BK126" s="104"/>
      <c r="BL126" s="104"/>
      <c r="BM126" s="104"/>
      <c r="BN126" s="104"/>
      <c r="BO126" s="104"/>
      <c r="BP126" s="104"/>
      <c r="BQ126" s="104"/>
      <c r="BR126" s="104"/>
      <c r="BS126" s="104"/>
      <c r="BT126" s="104"/>
      <c r="BU126" s="104"/>
      <c r="BV126" s="104"/>
      <c r="BW126" s="104"/>
      <c r="BX126" s="104"/>
      <c r="BY126" s="104"/>
      <c r="BZ126" s="104"/>
      <c r="CA126" s="104"/>
      <c r="CB126" s="104"/>
      <c r="CC126" s="104"/>
      <c r="CD126" s="104"/>
      <c r="CE126" s="104"/>
      <c r="CF126" s="104"/>
      <c r="CG126" s="104"/>
      <c r="CH126" s="104"/>
      <c r="CI126" s="104"/>
      <c r="CJ126" s="104"/>
      <c r="CK126" s="104"/>
    </row>
    <row r="127" spans="1:89" x14ac:dyDescent="0.35">
      <c r="A127" s="104"/>
      <c r="B127" s="104"/>
      <c r="C127" s="104"/>
      <c r="D127" s="104"/>
      <c r="E127" s="104"/>
      <c r="F127" s="104"/>
      <c r="G127" s="104"/>
      <c r="H127" s="104"/>
      <c r="I127" s="104"/>
      <c r="J127" s="104"/>
      <c r="K127" s="104"/>
      <c r="L127" s="104"/>
      <c r="M127" s="104"/>
      <c r="N127" s="104"/>
      <c r="O127" s="104"/>
      <c r="P127" s="104"/>
      <c r="Q127" s="104"/>
      <c r="R127" s="104"/>
      <c r="S127" s="104"/>
      <c r="T127" s="104"/>
      <c r="U127" s="104"/>
      <c r="V127" s="104"/>
      <c r="W127" s="104"/>
      <c r="X127" s="104"/>
      <c r="Y127" s="104"/>
      <c r="Z127" s="104"/>
      <c r="AA127" s="104"/>
      <c r="AB127" s="104"/>
      <c r="AC127" s="104"/>
      <c r="AD127" s="104"/>
      <c r="AE127" s="104"/>
      <c r="AF127" s="104"/>
      <c r="AG127" s="104"/>
      <c r="AH127" s="104"/>
      <c r="AI127" s="104"/>
      <c r="AJ127" s="104"/>
      <c r="AK127" s="104"/>
      <c r="AL127" s="104"/>
      <c r="AM127" s="104"/>
      <c r="AN127" s="104"/>
      <c r="AO127" s="104"/>
      <c r="AP127" s="104"/>
      <c r="AQ127" s="104"/>
      <c r="AR127" s="104"/>
      <c r="AS127" s="104"/>
      <c r="AT127" s="104"/>
      <c r="AU127" s="104"/>
      <c r="AV127" s="104"/>
      <c r="AW127" s="104"/>
      <c r="AX127" s="104"/>
      <c r="AY127" s="104"/>
      <c r="AZ127" s="104"/>
      <c r="BA127" s="104"/>
      <c r="BB127" s="104"/>
      <c r="BC127" s="104"/>
      <c r="BD127" s="104"/>
      <c r="BE127" s="104"/>
      <c r="BF127" s="104"/>
      <c r="BG127" s="104"/>
      <c r="BH127" s="104"/>
      <c r="BI127" s="104"/>
      <c r="BJ127" s="104"/>
      <c r="BK127" s="104"/>
      <c r="BL127" s="104"/>
      <c r="BM127" s="104"/>
      <c r="BN127" s="104"/>
      <c r="BO127" s="104"/>
      <c r="BP127" s="104"/>
      <c r="BQ127" s="104"/>
      <c r="BR127" s="104"/>
      <c r="BS127" s="104"/>
      <c r="BT127" s="104"/>
      <c r="BU127" s="104"/>
      <c r="BV127" s="104"/>
      <c r="BW127" s="104"/>
      <c r="BX127" s="104"/>
      <c r="BY127" s="104"/>
      <c r="BZ127" s="104"/>
      <c r="CA127" s="104"/>
      <c r="CB127" s="104"/>
      <c r="CC127" s="104"/>
      <c r="CD127" s="104"/>
      <c r="CE127" s="104"/>
      <c r="CF127" s="104"/>
      <c r="CG127" s="104"/>
      <c r="CH127" s="104"/>
      <c r="CI127" s="104"/>
      <c r="CJ127" s="104"/>
      <c r="CK127" s="104"/>
    </row>
    <row r="128" spans="1:89" x14ac:dyDescent="0.35">
      <c r="A128" s="104"/>
      <c r="B128" s="104"/>
      <c r="C128" s="104"/>
      <c r="D128" s="104"/>
      <c r="E128" s="104"/>
      <c r="F128" s="104"/>
      <c r="G128" s="104"/>
      <c r="H128" s="104"/>
      <c r="I128" s="104"/>
      <c r="J128" s="104"/>
      <c r="K128" s="104"/>
      <c r="L128" s="104"/>
      <c r="M128" s="104"/>
      <c r="N128" s="104"/>
      <c r="O128" s="104"/>
      <c r="P128" s="104"/>
      <c r="Q128" s="104"/>
      <c r="R128" s="104"/>
      <c r="S128" s="104"/>
      <c r="T128" s="104"/>
      <c r="U128" s="104"/>
      <c r="V128" s="104"/>
      <c r="W128" s="104"/>
      <c r="X128" s="104"/>
      <c r="Y128" s="104"/>
      <c r="Z128" s="104"/>
      <c r="AA128" s="104"/>
      <c r="AB128" s="104"/>
      <c r="AC128" s="104"/>
      <c r="AD128" s="104"/>
      <c r="AE128" s="104"/>
      <c r="AF128" s="104"/>
      <c r="AG128" s="104"/>
      <c r="AH128" s="104"/>
      <c r="AI128" s="104"/>
      <c r="AJ128" s="104"/>
      <c r="AK128" s="104"/>
      <c r="AL128" s="104"/>
      <c r="AM128" s="104"/>
      <c r="AN128" s="104"/>
      <c r="AO128" s="104"/>
      <c r="AP128" s="104"/>
      <c r="AQ128" s="104"/>
      <c r="AR128" s="104"/>
      <c r="AS128" s="104"/>
      <c r="AT128" s="104"/>
      <c r="AU128" s="104"/>
      <c r="AV128" s="104"/>
      <c r="AW128" s="104"/>
      <c r="AX128" s="104"/>
      <c r="AY128" s="104"/>
      <c r="AZ128" s="104"/>
      <c r="BA128" s="104"/>
      <c r="BB128" s="104"/>
      <c r="BC128" s="104"/>
      <c r="BD128" s="104"/>
      <c r="BE128" s="104"/>
      <c r="BF128" s="104"/>
      <c r="BG128" s="104"/>
      <c r="BH128" s="104"/>
      <c r="BI128" s="104"/>
      <c r="BJ128" s="104"/>
      <c r="BK128" s="104"/>
      <c r="BL128" s="104"/>
      <c r="BM128" s="104"/>
      <c r="BN128" s="104"/>
      <c r="BO128" s="104"/>
      <c r="BP128" s="104"/>
      <c r="BQ128" s="104"/>
      <c r="BR128" s="104"/>
      <c r="BS128" s="104"/>
      <c r="BT128" s="104"/>
      <c r="BU128" s="104"/>
      <c r="BV128" s="104"/>
      <c r="BW128" s="104"/>
      <c r="BX128" s="104"/>
      <c r="BY128" s="104"/>
      <c r="BZ128" s="104"/>
      <c r="CA128" s="104"/>
      <c r="CB128" s="104"/>
      <c r="CC128" s="104"/>
      <c r="CD128" s="104"/>
      <c r="CE128" s="104"/>
      <c r="CF128" s="104"/>
      <c r="CG128" s="104"/>
      <c r="CH128" s="104"/>
      <c r="CI128" s="104"/>
      <c r="CJ128" s="104"/>
      <c r="CK128" s="104"/>
    </row>
    <row r="129" spans="1:89" x14ac:dyDescent="0.35">
      <c r="A129" s="104"/>
      <c r="B129" s="104"/>
      <c r="C129" s="104"/>
      <c r="D129" s="104"/>
      <c r="E129" s="104"/>
      <c r="F129" s="104"/>
      <c r="G129" s="104"/>
      <c r="H129" s="104"/>
      <c r="I129" s="104"/>
      <c r="J129" s="104"/>
      <c r="K129" s="104"/>
      <c r="L129" s="104"/>
      <c r="M129" s="104"/>
      <c r="N129" s="104"/>
      <c r="O129" s="104"/>
      <c r="P129" s="104"/>
      <c r="Q129" s="104"/>
      <c r="R129" s="104"/>
      <c r="S129" s="104"/>
      <c r="T129" s="104"/>
      <c r="U129" s="104"/>
      <c r="V129" s="104"/>
      <c r="W129" s="104"/>
      <c r="X129" s="104"/>
      <c r="Y129" s="104"/>
      <c r="Z129" s="104"/>
      <c r="AA129" s="104"/>
      <c r="AB129" s="104"/>
      <c r="AC129" s="104"/>
      <c r="AD129" s="104"/>
      <c r="AE129" s="104"/>
      <c r="AF129" s="104"/>
      <c r="AG129" s="104"/>
      <c r="AH129" s="104"/>
      <c r="AI129" s="104"/>
      <c r="AJ129" s="104"/>
      <c r="AK129" s="104"/>
      <c r="AL129" s="104"/>
      <c r="AM129" s="104"/>
      <c r="AN129" s="104"/>
      <c r="AO129" s="104"/>
      <c r="AP129" s="104"/>
      <c r="AQ129" s="104"/>
      <c r="AR129" s="104"/>
      <c r="AS129" s="104"/>
      <c r="AT129" s="104"/>
      <c r="AU129" s="104"/>
      <c r="AV129" s="104"/>
      <c r="AW129" s="104"/>
      <c r="AX129" s="104"/>
      <c r="AY129" s="104"/>
      <c r="AZ129" s="104"/>
      <c r="BA129" s="104"/>
      <c r="BB129" s="104"/>
      <c r="BC129" s="104"/>
      <c r="BD129" s="104"/>
      <c r="BE129" s="104"/>
      <c r="BF129" s="104"/>
      <c r="BG129" s="104"/>
      <c r="BH129" s="104"/>
      <c r="BI129" s="104"/>
      <c r="BJ129" s="104"/>
      <c r="BK129" s="104"/>
      <c r="BL129" s="104"/>
      <c r="BM129" s="104"/>
      <c r="BN129" s="104"/>
      <c r="BO129" s="104"/>
      <c r="BP129" s="104"/>
      <c r="BQ129" s="104"/>
      <c r="BR129" s="104"/>
      <c r="BS129" s="104"/>
      <c r="BT129" s="104"/>
      <c r="BU129" s="104"/>
      <c r="BV129" s="104"/>
      <c r="BW129" s="104"/>
      <c r="BX129" s="104"/>
      <c r="BY129" s="104"/>
      <c r="BZ129" s="104"/>
      <c r="CA129" s="104"/>
      <c r="CB129" s="104"/>
      <c r="CC129" s="104"/>
      <c r="CD129" s="104"/>
      <c r="CE129" s="104"/>
      <c r="CF129" s="104"/>
      <c r="CG129" s="104"/>
      <c r="CH129" s="104"/>
      <c r="CI129" s="104"/>
      <c r="CJ129" s="104"/>
      <c r="CK129" s="104"/>
    </row>
    <row r="130" spans="1:89" x14ac:dyDescent="0.35">
      <c r="A130" s="104"/>
      <c r="B130" s="104"/>
      <c r="C130" s="104"/>
      <c r="D130" s="104"/>
      <c r="E130" s="104"/>
      <c r="F130" s="104"/>
      <c r="G130" s="104"/>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4"/>
      <c r="AY130" s="104"/>
      <c r="AZ130" s="104"/>
      <c r="BA130" s="104"/>
      <c r="BB130" s="104"/>
      <c r="BC130" s="104"/>
      <c r="BD130" s="104"/>
      <c r="BE130" s="104"/>
      <c r="BF130" s="104"/>
      <c r="BG130" s="104"/>
      <c r="BH130" s="104"/>
      <c r="BI130" s="104"/>
      <c r="BJ130" s="104"/>
      <c r="BK130" s="104"/>
      <c r="BL130" s="104"/>
      <c r="BM130" s="104"/>
      <c r="BN130" s="104"/>
      <c r="BO130" s="104"/>
      <c r="BP130" s="104"/>
      <c r="BQ130" s="104"/>
      <c r="BR130" s="104"/>
      <c r="BS130" s="104"/>
      <c r="BT130" s="104"/>
      <c r="BU130" s="104"/>
      <c r="BV130" s="104"/>
      <c r="BW130" s="104"/>
      <c r="BX130" s="104"/>
      <c r="BY130" s="104"/>
      <c r="BZ130" s="104"/>
      <c r="CA130" s="104"/>
      <c r="CB130" s="104"/>
      <c r="CC130" s="104"/>
      <c r="CD130" s="104"/>
      <c r="CE130" s="104"/>
      <c r="CF130" s="104"/>
      <c r="CG130" s="104"/>
      <c r="CH130" s="104"/>
      <c r="CI130" s="104"/>
      <c r="CJ130" s="104"/>
      <c r="CK130" s="104"/>
    </row>
    <row r="131" spans="1:89" x14ac:dyDescent="0.35">
      <c r="A131" s="104"/>
      <c r="B131" s="104"/>
      <c r="C131" s="104"/>
      <c r="D131" s="104"/>
      <c r="E131" s="104"/>
      <c r="F131" s="104"/>
      <c r="G131" s="104"/>
      <c r="H131" s="104"/>
      <c r="I131" s="104"/>
      <c r="J131" s="104"/>
      <c r="K131" s="104"/>
      <c r="L131" s="104"/>
      <c r="M131" s="104"/>
      <c r="N131" s="104"/>
      <c r="O131" s="104"/>
      <c r="P131" s="104"/>
      <c r="Q131" s="104"/>
      <c r="R131" s="104"/>
      <c r="S131" s="104"/>
      <c r="T131" s="104"/>
      <c r="U131" s="104"/>
      <c r="V131" s="104"/>
      <c r="W131" s="104"/>
      <c r="X131" s="104"/>
      <c r="Y131" s="104"/>
      <c r="Z131" s="104"/>
      <c r="AA131" s="104"/>
      <c r="AB131" s="104"/>
      <c r="AC131" s="104"/>
      <c r="AD131" s="104"/>
      <c r="AE131" s="104"/>
      <c r="AF131" s="104"/>
      <c r="AG131" s="104"/>
      <c r="AH131" s="104"/>
      <c r="AI131" s="104"/>
      <c r="AJ131" s="104"/>
      <c r="AK131" s="104"/>
      <c r="AL131" s="104"/>
      <c r="AM131" s="104"/>
      <c r="AN131" s="104"/>
      <c r="AO131" s="104"/>
      <c r="AP131" s="104"/>
      <c r="AQ131" s="104"/>
      <c r="AR131" s="104"/>
      <c r="AS131" s="104"/>
      <c r="AT131" s="104"/>
      <c r="AU131" s="104"/>
      <c r="AV131" s="104"/>
      <c r="AW131" s="104"/>
      <c r="AX131" s="104"/>
      <c r="AY131" s="104"/>
      <c r="AZ131" s="104"/>
      <c r="BA131" s="104"/>
      <c r="BB131" s="104"/>
      <c r="BC131" s="104"/>
      <c r="BD131" s="104"/>
      <c r="BE131" s="104"/>
      <c r="BF131" s="104"/>
      <c r="BG131" s="104"/>
      <c r="BH131" s="104"/>
      <c r="BI131" s="104"/>
      <c r="BJ131" s="104"/>
      <c r="BK131" s="104"/>
      <c r="BL131" s="104"/>
      <c r="BM131" s="104"/>
      <c r="BN131" s="104"/>
      <c r="BO131" s="104"/>
      <c r="BP131" s="104"/>
      <c r="BQ131" s="104"/>
      <c r="BR131" s="104"/>
      <c r="BS131" s="104"/>
      <c r="BT131" s="104"/>
      <c r="BU131" s="104"/>
      <c r="BV131" s="104"/>
      <c r="BW131" s="104"/>
      <c r="BX131" s="104"/>
      <c r="BY131" s="104"/>
      <c r="BZ131" s="104"/>
      <c r="CA131" s="104"/>
      <c r="CB131" s="104"/>
      <c r="CC131" s="104"/>
      <c r="CD131" s="104"/>
      <c r="CE131" s="104"/>
      <c r="CF131" s="104"/>
      <c r="CG131" s="104"/>
      <c r="CH131" s="104"/>
      <c r="CI131" s="104"/>
      <c r="CJ131" s="104"/>
      <c r="CK131" s="104"/>
    </row>
    <row r="132" spans="1:89" x14ac:dyDescent="0.35">
      <c r="A132" s="104"/>
      <c r="B132" s="104"/>
      <c r="C132" s="104"/>
      <c r="D132" s="104"/>
      <c r="E132" s="104"/>
      <c r="F132" s="104"/>
      <c r="G132" s="104"/>
      <c r="H132" s="104"/>
      <c r="I132" s="104"/>
      <c r="J132" s="104"/>
      <c r="K132" s="104"/>
      <c r="L132" s="104"/>
      <c r="M132" s="104"/>
      <c r="N132" s="104"/>
      <c r="O132" s="104"/>
      <c r="P132" s="104"/>
      <c r="Q132" s="104"/>
      <c r="R132" s="104"/>
      <c r="S132" s="104"/>
      <c r="T132" s="104"/>
      <c r="U132" s="104"/>
      <c r="V132" s="104"/>
      <c r="W132" s="104"/>
      <c r="X132" s="104"/>
      <c r="Y132" s="104"/>
      <c r="Z132" s="104"/>
      <c r="AA132" s="104"/>
      <c r="AB132" s="104"/>
      <c r="AC132" s="104"/>
      <c r="AD132" s="104"/>
      <c r="AE132" s="104"/>
      <c r="AF132" s="104"/>
      <c r="AG132" s="104"/>
      <c r="AH132" s="104"/>
      <c r="AI132" s="104"/>
      <c r="AJ132" s="104"/>
      <c r="AK132" s="104"/>
      <c r="AL132" s="104"/>
      <c r="AM132" s="104"/>
      <c r="AN132" s="104"/>
      <c r="AO132" s="104"/>
      <c r="AP132" s="104"/>
      <c r="AQ132" s="104"/>
      <c r="AR132" s="104"/>
      <c r="AS132" s="104"/>
      <c r="AT132" s="104"/>
      <c r="AU132" s="104"/>
      <c r="AV132" s="104"/>
      <c r="AW132" s="104"/>
      <c r="AX132" s="104"/>
      <c r="AY132" s="104"/>
      <c r="AZ132" s="104"/>
      <c r="BA132" s="104"/>
      <c r="BB132" s="104"/>
      <c r="BC132" s="104"/>
      <c r="BD132" s="104"/>
      <c r="BE132" s="104"/>
      <c r="BF132" s="104"/>
      <c r="BG132" s="104"/>
      <c r="BH132" s="104"/>
      <c r="BI132" s="104"/>
      <c r="BJ132" s="104"/>
      <c r="BK132" s="104"/>
      <c r="BL132" s="104"/>
      <c r="BM132" s="104"/>
      <c r="BN132" s="104"/>
      <c r="BO132" s="104"/>
      <c r="BP132" s="104"/>
      <c r="BQ132" s="104"/>
      <c r="BR132" s="104"/>
      <c r="BS132" s="104"/>
      <c r="BT132" s="104"/>
      <c r="BU132" s="104"/>
      <c r="BV132" s="104"/>
      <c r="BW132" s="104"/>
      <c r="BX132" s="104"/>
      <c r="BY132" s="104"/>
      <c r="BZ132" s="104"/>
      <c r="CA132" s="104"/>
      <c r="CB132" s="104"/>
      <c r="CC132" s="104"/>
      <c r="CD132" s="104"/>
      <c r="CE132" s="104"/>
      <c r="CF132" s="104"/>
      <c r="CG132" s="104"/>
      <c r="CH132" s="104"/>
      <c r="CI132" s="104"/>
      <c r="CJ132" s="104"/>
      <c r="CK132" s="104"/>
    </row>
    <row r="133" spans="1:89" x14ac:dyDescent="0.35">
      <c r="A133" s="104"/>
      <c r="B133" s="104"/>
      <c r="C133" s="104"/>
      <c r="D133" s="104"/>
      <c r="E133" s="104"/>
      <c r="F133" s="104"/>
      <c r="G133" s="104"/>
      <c r="H133" s="104"/>
      <c r="I133" s="104"/>
      <c r="J133" s="104"/>
      <c r="K133" s="104"/>
      <c r="L133" s="104"/>
      <c r="M133" s="104"/>
      <c r="N133" s="104"/>
      <c r="O133" s="104"/>
      <c r="P133" s="104"/>
      <c r="Q133" s="104"/>
      <c r="R133" s="104"/>
      <c r="S133" s="104"/>
      <c r="T133" s="104"/>
      <c r="U133" s="104"/>
      <c r="V133" s="104"/>
      <c r="W133" s="104"/>
      <c r="X133" s="104"/>
      <c r="Y133" s="104"/>
      <c r="Z133" s="104"/>
      <c r="AA133" s="104"/>
      <c r="AB133" s="104"/>
      <c r="AC133" s="104"/>
      <c r="AD133" s="104"/>
      <c r="AE133" s="104"/>
      <c r="AF133" s="104"/>
      <c r="AG133" s="104"/>
      <c r="AH133" s="104"/>
      <c r="AI133" s="104"/>
      <c r="AJ133" s="104"/>
      <c r="AK133" s="104"/>
      <c r="AL133" s="104"/>
      <c r="AM133" s="104"/>
      <c r="AN133" s="104"/>
      <c r="AO133" s="104"/>
      <c r="AP133" s="104"/>
      <c r="AQ133" s="104"/>
      <c r="AR133" s="104"/>
      <c r="AS133" s="104"/>
      <c r="AT133" s="104"/>
      <c r="AU133" s="104"/>
      <c r="AV133" s="104"/>
      <c r="AW133" s="104"/>
      <c r="AX133" s="104"/>
      <c r="AY133" s="104"/>
      <c r="AZ133" s="104"/>
      <c r="BA133" s="104"/>
      <c r="BB133" s="104"/>
      <c r="BC133" s="104"/>
      <c r="BD133" s="104"/>
      <c r="BE133" s="104"/>
      <c r="BF133" s="104"/>
      <c r="BG133" s="104"/>
      <c r="BH133" s="104"/>
      <c r="BI133" s="104"/>
      <c r="BJ133" s="104"/>
      <c r="BK133" s="104"/>
      <c r="BL133" s="104"/>
      <c r="BM133" s="104"/>
      <c r="BN133" s="104"/>
      <c r="BO133" s="104"/>
      <c r="BP133" s="104"/>
      <c r="BQ133" s="104"/>
      <c r="BR133" s="104"/>
      <c r="BS133" s="104"/>
      <c r="BT133" s="104"/>
      <c r="BU133" s="104"/>
      <c r="BV133" s="104"/>
      <c r="BW133" s="104"/>
      <c r="BX133" s="104"/>
      <c r="BY133" s="104"/>
      <c r="BZ133" s="104"/>
      <c r="CA133" s="104"/>
      <c r="CB133" s="104"/>
      <c r="CC133" s="104"/>
      <c r="CD133" s="104"/>
      <c r="CE133" s="104"/>
      <c r="CF133" s="104"/>
      <c r="CG133" s="104"/>
      <c r="CH133" s="104"/>
      <c r="CI133" s="104"/>
      <c r="CJ133" s="104"/>
      <c r="CK133" s="104"/>
    </row>
    <row r="134" spans="1:89" x14ac:dyDescent="0.35">
      <c r="A134" s="104"/>
      <c r="B134" s="104"/>
      <c r="C134" s="104"/>
      <c r="D134" s="104"/>
      <c r="E134" s="104"/>
      <c r="F134" s="104"/>
      <c r="G134" s="104"/>
      <c r="H134" s="104"/>
      <c r="I134" s="104"/>
      <c r="J134" s="104"/>
      <c r="K134" s="104"/>
      <c r="L134" s="104"/>
      <c r="M134" s="104"/>
      <c r="N134" s="104"/>
      <c r="O134" s="104"/>
      <c r="P134" s="104"/>
      <c r="Q134" s="104"/>
      <c r="R134" s="104"/>
      <c r="S134" s="104"/>
      <c r="T134" s="104"/>
      <c r="U134" s="104"/>
      <c r="V134" s="104"/>
      <c r="W134" s="104"/>
      <c r="X134" s="104"/>
      <c r="Y134" s="104"/>
      <c r="Z134" s="104"/>
      <c r="AA134" s="104"/>
      <c r="AB134" s="104"/>
      <c r="AC134" s="104"/>
      <c r="AD134" s="104"/>
      <c r="AE134" s="104"/>
      <c r="AF134" s="104"/>
      <c r="AG134" s="104"/>
      <c r="AH134" s="104"/>
      <c r="AI134" s="104"/>
      <c r="AJ134" s="104"/>
      <c r="AK134" s="104"/>
      <c r="AL134" s="104"/>
      <c r="AM134" s="104"/>
      <c r="AN134" s="104"/>
      <c r="AO134" s="104"/>
      <c r="AP134" s="104"/>
      <c r="AQ134" s="104"/>
      <c r="AR134" s="104"/>
      <c r="AS134" s="104"/>
      <c r="AT134" s="104"/>
      <c r="AU134" s="104"/>
      <c r="AV134" s="104"/>
      <c r="AW134" s="104"/>
      <c r="AX134" s="104"/>
      <c r="AY134" s="104"/>
      <c r="AZ134" s="104"/>
      <c r="BA134" s="104"/>
      <c r="BB134" s="104"/>
      <c r="BC134" s="104"/>
      <c r="BD134" s="104"/>
      <c r="BE134" s="104"/>
      <c r="BF134" s="104"/>
      <c r="BG134" s="104"/>
      <c r="BH134" s="104"/>
      <c r="BI134" s="104"/>
      <c r="BJ134" s="104"/>
      <c r="BK134" s="104"/>
      <c r="BL134" s="104"/>
      <c r="BM134" s="104"/>
      <c r="BN134" s="104"/>
      <c r="BO134" s="104"/>
      <c r="BP134" s="104"/>
      <c r="BQ134" s="104"/>
      <c r="BR134" s="104"/>
      <c r="BS134" s="104"/>
      <c r="BT134" s="104"/>
      <c r="BU134" s="104"/>
      <c r="BV134" s="104"/>
      <c r="BW134" s="104"/>
      <c r="BX134" s="104"/>
      <c r="BY134" s="104"/>
      <c r="BZ134" s="104"/>
      <c r="CA134" s="104"/>
      <c r="CB134" s="104"/>
      <c r="CC134" s="104"/>
      <c r="CD134" s="104"/>
      <c r="CE134" s="104"/>
      <c r="CF134" s="104"/>
      <c r="CG134" s="104"/>
      <c r="CH134" s="104"/>
      <c r="CI134" s="104"/>
      <c r="CJ134" s="104"/>
      <c r="CK134" s="104"/>
    </row>
    <row r="135" spans="1:89" x14ac:dyDescent="0.35">
      <c r="A135" s="104"/>
      <c r="B135" s="104"/>
      <c r="C135" s="104"/>
      <c r="D135" s="104"/>
      <c r="E135" s="104"/>
      <c r="F135" s="104"/>
      <c r="G135" s="104"/>
      <c r="H135" s="104"/>
      <c r="I135" s="104"/>
      <c r="J135" s="104"/>
      <c r="K135" s="104"/>
      <c r="L135" s="104"/>
      <c r="M135" s="104"/>
      <c r="N135" s="104"/>
      <c r="O135" s="104"/>
      <c r="P135" s="104"/>
      <c r="Q135" s="104"/>
      <c r="R135" s="104"/>
      <c r="S135" s="104"/>
      <c r="T135" s="104"/>
      <c r="U135" s="104"/>
      <c r="V135" s="104"/>
      <c r="W135" s="104"/>
      <c r="X135" s="104"/>
      <c r="Y135" s="104"/>
      <c r="Z135" s="104"/>
      <c r="AA135" s="104"/>
      <c r="AB135" s="104"/>
      <c r="AC135" s="104"/>
      <c r="AD135" s="104"/>
      <c r="AE135" s="104"/>
      <c r="AF135" s="104"/>
      <c r="AG135" s="104"/>
      <c r="AH135" s="104"/>
      <c r="AI135" s="104"/>
      <c r="AJ135" s="104"/>
      <c r="AK135" s="104"/>
      <c r="AL135" s="104"/>
      <c r="AM135" s="104"/>
      <c r="AN135" s="104"/>
      <c r="AO135" s="104"/>
      <c r="AP135" s="104"/>
      <c r="AQ135" s="104"/>
      <c r="AR135" s="104"/>
      <c r="AS135" s="104"/>
      <c r="AT135" s="104"/>
      <c r="AU135" s="104"/>
      <c r="AV135" s="104"/>
      <c r="AW135" s="104"/>
      <c r="AX135" s="104"/>
      <c r="AY135" s="104"/>
      <c r="AZ135" s="104"/>
      <c r="BA135" s="104"/>
      <c r="BB135" s="104"/>
      <c r="BC135" s="104"/>
      <c r="BD135" s="104"/>
      <c r="BE135" s="104"/>
      <c r="BF135" s="104"/>
      <c r="BG135" s="104"/>
      <c r="BH135" s="104"/>
      <c r="BI135" s="104"/>
      <c r="BJ135" s="104"/>
      <c r="BK135" s="104"/>
      <c r="BL135" s="104"/>
      <c r="BM135" s="104"/>
      <c r="BN135" s="104"/>
      <c r="BO135" s="104"/>
      <c r="BP135" s="104"/>
      <c r="BQ135" s="104"/>
      <c r="BR135" s="104"/>
      <c r="BS135" s="104"/>
      <c r="BT135" s="104"/>
      <c r="BU135" s="104"/>
      <c r="BV135" s="104"/>
      <c r="BW135" s="104"/>
      <c r="BX135" s="104"/>
      <c r="BY135" s="104"/>
      <c r="BZ135" s="104"/>
      <c r="CA135" s="104"/>
      <c r="CB135" s="104"/>
      <c r="CC135" s="104"/>
      <c r="CD135" s="104"/>
      <c r="CE135" s="104"/>
      <c r="CF135" s="104"/>
      <c r="CG135" s="104"/>
      <c r="CH135" s="104"/>
      <c r="CI135" s="104"/>
      <c r="CJ135" s="104"/>
      <c r="CK135" s="104"/>
    </row>
    <row r="136" spans="1:89" x14ac:dyDescent="0.35">
      <c r="A136" s="104"/>
      <c r="B136" s="104"/>
      <c r="C136" s="104"/>
      <c r="D136" s="104"/>
      <c r="E136" s="104"/>
      <c r="F136" s="104"/>
      <c r="G136" s="104"/>
      <c r="H136" s="104"/>
      <c r="I136" s="104"/>
      <c r="J136" s="104"/>
      <c r="K136" s="104"/>
      <c r="L136" s="104"/>
      <c r="M136" s="104"/>
      <c r="N136" s="104"/>
      <c r="O136" s="104"/>
      <c r="P136" s="104"/>
      <c r="Q136" s="104"/>
      <c r="R136" s="104"/>
      <c r="S136" s="104"/>
      <c r="T136" s="104"/>
      <c r="U136" s="104"/>
      <c r="V136" s="104"/>
      <c r="W136" s="104"/>
      <c r="X136" s="104"/>
      <c r="Y136" s="104"/>
      <c r="Z136" s="104"/>
      <c r="AA136" s="104"/>
      <c r="AB136" s="104"/>
      <c r="AC136" s="104"/>
      <c r="AD136" s="104"/>
      <c r="AE136" s="104"/>
      <c r="AF136" s="104"/>
      <c r="AG136" s="104"/>
      <c r="AH136" s="104"/>
      <c r="AI136" s="104"/>
      <c r="AJ136" s="104"/>
      <c r="AK136" s="104"/>
      <c r="AL136" s="104"/>
      <c r="AM136" s="104"/>
      <c r="AN136" s="104"/>
      <c r="AO136" s="104"/>
      <c r="AP136" s="104"/>
      <c r="AQ136" s="104"/>
      <c r="AR136" s="104"/>
      <c r="AS136" s="104"/>
      <c r="AT136" s="104"/>
      <c r="AU136" s="104"/>
      <c r="AV136" s="104"/>
      <c r="AW136" s="104"/>
      <c r="AX136" s="104"/>
      <c r="AY136" s="104"/>
      <c r="AZ136" s="104"/>
      <c r="BA136" s="104"/>
      <c r="BB136" s="104"/>
      <c r="BC136" s="104"/>
      <c r="BD136" s="104"/>
      <c r="BE136" s="104"/>
      <c r="BF136" s="104"/>
      <c r="BG136" s="104"/>
      <c r="BH136" s="104"/>
      <c r="BI136" s="104"/>
      <c r="BJ136" s="104"/>
      <c r="BK136" s="104"/>
      <c r="BL136" s="104"/>
      <c r="BM136" s="104"/>
      <c r="BN136" s="104"/>
      <c r="BO136" s="104"/>
      <c r="BP136" s="104"/>
      <c r="BQ136" s="104"/>
      <c r="BR136" s="104"/>
      <c r="BS136" s="104"/>
      <c r="BT136" s="104"/>
      <c r="BU136" s="104"/>
      <c r="BV136" s="104"/>
      <c r="BW136" s="104"/>
      <c r="BX136" s="104"/>
      <c r="BY136" s="104"/>
      <c r="BZ136" s="104"/>
      <c r="CA136" s="104"/>
      <c r="CB136" s="104"/>
      <c r="CC136" s="104"/>
      <c r="CD136" s="104"/>
      <c r="CE136" s="104"/>
      <c r="CF136" s="104"/>
      <c r="CG136" s="104"/>
      <c r="CH136" s="104"/>
      <c r="CI136" s="104"/>
      <c r="CJ136" s="104"/>
      <c r="CK136" s="104"/>
    </row>
    <row r="137" spans="1:89" x14ac:dyDescent="0.35">
      <c r="A137" s="104"/>
      <c r="B137" s="104"/>
      <c r="C137" s="104"/>
      <c r="D137" s="104"/>
      <c r="E137" s="104"/>
      <c r="F137" s="104"/>
      <c r="G137" s="104"/>
      <c r="H137" s="104"/>
      <c r="I137" s="104"/>
      <c r="J137" s="104"/>
      <c r="K137" s="104"/>
      <c r="L137" s="104"/>
      <c r="M137" s="104"/>
      <c r="N137" s="104"/>
      <c r="O137" s="104"/>
      <c r="P137" s="104"/>
      <c r="Q137" s="104"/>
      <c r="R137" s="104"/>
      <c r="S137" s="104"/>
      <c r="T137" s="104"/>
      <c r="U137" s="104"/>
      <c r="V137" s="104"/>
      <c r="W137" s="104"/>
      <c r="X137" s="104"/>
      <c r="Y137" s="104"/>
      <c r="Z137" s="104"/>
      <c r="AA137" s="104"/>
      <c r="AB137" s="104"/>
      <c r="AC137" s="104"/>
      <c r="AD137" s="104"/>
      <c r="AE137" s="104"/>
      <c r="AF137" s="104"/>
      <c r="AG137" s="104"/>
      <c r="AH137" s="104"/>
      <c r="AI137" s="104"/>
      <c r="AJ137" s="104"/>
      <c r="AK137" s="104"/>
      <c r="AL137" s="104"/>
      <c r="AM137" s="104"/>
      <c r="AN137" s="104"/>
      <c r="AO137" s="104"/>
      <c r="AP137" s="104"/>
      <c r="AQ137" s="104"/>
      <c r="AR137" s="104"/>
      <c r="AS137" s="104"/>
      <c r="AT137" s="104"/>
      <c r="AU137" s="104"/>
      <c r="AV137" s="104"/>
      <c r="AW137" s="104"/>
      <c r="AX137" s="104"/>
      <c r="AY137" s="104"/>
      <c r="AZ137" s="104"/>
      <c r="BA137" s="104"/>
      <c r="BB137" s="104"/>
      <c r="BC137" s="104"/>
      <c r="BD137" s="104"/>
      <c r="BE137" s="104"/>
      <c r="BF137" s="104"/>
      <c r="BG137" s="104"/>
      <c r="BH137" s="104"/>
      <c r="BI137" s="104"/>
      <c r="BJ137" s="104"/>
      <c r="BK137" s="104"/>
      <c r="BL137" s="104"/>
      <c r="BM137" s="104"/>
      <c r="BN137" s="104"/>
      <c r="BO137" s="104"/>
      <c r="BP137" s="104"/>
      <c r="BQ137" s="104"/>
      <c r="BR137" s="104"/>
      <c r="BS137" s="104"/>
      <c r="BT137" s="104"/>
      <c r="BU137" s="104"/>
      <c r="BV137" s="104"/>
      <c r="BW137" s="104"/>
      <c r="BX137" s="104"/>
      <c r="BY137" s="104"/>
      <c r="BZ137" s="104"/>
      <c r="CA137" s="104"/>
      <c r="CB137" s="104"/>
      <c r="CC137" s="104"/>
      <c r="CD137" s="104"/>
      <c r="CE137" s="104"/>
      <c r="CF137" s="104"/>
      <c r="CG137" s="104"/>
      <c r="CH137" s="104"/>
      <c r="CI137" s="104"/>
      <c r="CJ137" s="104"/>
      <c r="CK137" s="104"/>
    </row>
    <row r="138" spans="1:89" x14ac:dyDescent="0.35">
      <c r="A138" s="104"/>
      <c r="B138" s="104"/>
      <c r="C138" s="104"/>
      <c r="D138" s="104"/>
      <c r="E138" s="104"/>
      <c r="F138" s="104"/>
      <c r="G138" s="104"/>
      <c r="H138" s="104"/>
      <c r="I138" s="104"/>
      <c r="J138" s="104"/>
      <c r="K138" s="104"/>
      <c r="L138" s="104"/>
      <c r="M138" s="104"/>
      <c r="N138" s="104"/>
      <c r="O138" s="104"/>
      <c r="P138" s="104"/>
      <c r="Q138" s="104"/>
      <c r="R138" s="104"/>
      <c r="S138" s="104"/>
      <c r="T138" s="104"/>
      <c r="U138" s="104"/>
      <c r="V138" s="104"/>
      <c r="W138" s="104"/>
      <c r="X138" s="104"/>
      <c r="Y138" s="104"/>
      <c r="Z138" s="104"/>
      <c r="AA138" s="104"/>
      <c r="AB138" s="104"/>
      <c r="AC138" s="104"/>
      <c r="AD138" s="104"/>
      <c r="AE138" s="104"/>
      <c r="AF138" s="104"/>
      <c r="AG138" s="104"/>
      <c r="AH138" s="104"/>
      <c r="AI138" s="104"/>
      <c r="AJ138" s="104"/>
      <c r="AK138" s="104"/>
      <c r="AL138" s="104"/>
      <c r="AM138" s="104"/>
      <c r="AN138" s="104"/>
      <c r="AO138" s="104"/>
      <c r="AP138" s="104"/>
      <c r="AQ138" s="104"/>
      <c r="AR138" s="104"/>
      <c r="AS138" s="104"/>
      <c r="AT138" s="104"/>
      <c r="AU138" s="104"/>
      <c r="AV138" s="104"/>
      <c r="AW138" s="104"/>
      <c r="AX138" s="104"/>
      <c r="AY138" s="104"/>
      <c r="AZ138" s="104"/>
      <c r="BA138" s="104"/>
      <c r="BB138" s="104"/>
      <c r="BC138" s="104"/>
      <c r="BD138" s="104"/>
      <c r="BE138" s="104"/>
      <c r="BF138" s="104"/>
      <c r="BG138" s="104"/>
      <c r="BH138" s="104"/>
      <c r="BI138" s="104"/>
      <c r="BJ138" s="104"/>
      <c r="BK138" s="104"/>
      <c r="BL138" s="104"/>
      <c r="BM138" s="104"/>
      <c r="BN138" s="104"/>
      <c r="BO138" s="104"/>
      <c r="BP138" s="104"/>
      <c r="BQ138" s="104"/>
      <c r="BR138" s="104"/>
      <c r="BS138" s="104"/>
      <c r="BT138" s="104"/>
      <c r="BU138" s="104"/>
      <c r="BV138" s="104"/>
      <c r="BW138" s="104"/>
      <c r="BX138" s="104"/>
      <c r="BY138" s="104"/>
      <c r="BZ138" s="104"/>
      <c r="CA138" s="104"/>
      <c r="CB138" s="104"/>
      <c r="CC138" s="104"/>
      <c r="CD138" s="104"/>
      <c r="CE138" s="104"/>
      <c r="CF138" s="104"/>
      <c r="CG138" s="104"/>
      <c r="CH138" s="104"/>
      <c r="CI138" s="104"/>
      <c r="CJ138" s="104"/>
      <c r="CK138" s="104"/>
    </row>
    <row r="139" spans="1:89" x14ac:dyDescent="0.35">
      <c r="A139" s="104"/>
      <c r="B139" s="104"/>
      <c r="C139" s="104"/>
      <c r="D139" s="104"/>
      <c r="E139" s="104"/>
      <c r="F139" s="104"/>
      <c r="G139" s="104"/>
      <c r="H139" s="104"/>
      <c r="I139" s="104"/>
      <c r="J139" s="104"/>
      <c r="K139" s="104"/>
      <c r="L139" s="104"/>
      <c r="M139" s="104"/>
      <c r="N139" s="104"/>
      <c r="O139" s="104"/>
      <c r="P139" s="104"/>
      <c r="Q139" s="104"/>
      <c r="R139" s="104"/>
      <c r="S139" s="104"/>
      <c r="T139" s="104"/>
      <c r="U139" s="104"/>
      <c r="V139" s="104"/>
      <c r="W139" s="104"/>
      <c r="X139" s="104"/>
      <c r="Y139" s="104"/>
      <c r="Z139" s="104"/>
      <c r="AA139" s="104"/>
      <c r="AB139" s="104"/>
      <c r="AC139" s="104"/>
      <c r="AD139" s="104"/>
      <c r="AE139" s="104"/>
      <c r="AF139" s="104"/>
      <c r="AG139" s="104"/>
      <c r="AH139" s="104"/>
      <c r="AI139" s="104"/>
      <c r="AJ139" s="104"/>
      <c r="AK139" s="104"/>
      <c r="AL139" s="104"/>
      <c r="AM139" s="104"/>
      <c r="AN139" s="104"/>
      <c r="AO139" s="104"/>
      <c r="AP139" s="104"/>
      <c r="AQ139" s="104"/>
      <c r="AR139" s="104"/>
      <c r="AS139" s="104"/>
      <c r="AT139" s="104"/>
      <c r="AU139" s="104"/>
      <c r="AV139" s="104"/>
      <c r="AW139" s="104"/>
      <c r="AX139" s="104"/>
      <c r="AY139" s="104"/>
      <c r="AZ139" s="104"/>
      <c r="BA139" s="104"/>
      <c r="BB139" s="104"/>
      <c r="BC139" s="104"/>
      <c r="BD139" s="104"/>
      <c r="BE139" s="104"/>
      <c r="BF139" s="104"/>
      <c r="BG139" s="104"/>
      <c r="BH139" s="104"/>
      <c r="BI139" s="104"/>
      <c r="BJ139" s="104"/>
      <c r="BK139" s="104"/>
      <c r="BL139" s="104"/>
      <c r="BM139" s="104"/>
      <c r="BN139" s="104"/>
      <c r="BO139" s="104"/>
      <c r="BP139" s="104"/>
      <c r="BQ139" s="104"/>
      <c r="BR139" s="104"/>
      <c r="BS139" s="104"/>
      <c r="BT139" s="104"/>
      <c r="BU139" s="104"/>
      <c r="BV139" s="104"/>
      <c r="BW139" s="104"/>
      <c r="BX139" s="104"/>
      <c r="BY139" s="104"/>
      <c r="BZ139" s="104"/>
      <c r="CA139" s="104"/>
      <c r="CB139" s="104"/>
      <c r="CC139" s="104"/>
      <c r="CD139" s="104"/>
      <c r="CE139" s="104"/>
      <c r="CF139" s="104"/>
      <c r="CG139" s="104"/>
      <c r="CH139" s="104"/>
      <c r="CI139" s="104"/>
      <c r="CJ139" s="104"/>
      <c r="CK139" s="104"/>
    </row>
    <row r="140" spans="1:89" x14ac:dyDescent="0.35">
      <c r="A140" s="104"/>
      <c r="B140" s="104"/>
      <c r="C140" s="104"/>
      <c r="D140" s="104"/>
      <c r="E140" s="104"/>
      <c r="F140" s="104"/>
      <c r="G140" s="104"/>
      <c r="H140" s="104"/>
      <c r="I140" s="104"/>
      <c r="J140" s="104"/>
      <c r="K140" s="104"/>
      <c r="L140" s="104"/>
      <c r="M140" s="104"/>
      <c r="N140" s="104"/>
      <c r="O140" s="104"/>
      <c r="P140" s="104"/>
      <c r="Q140" s="104"/>
      <c r="R140" s="104"/>
      <c r="S140" s="104"/>
      <c r="T140" s="104"/>
      <c r="U140" s="104"/>
      <c r="V140" s="104"/>
      <c r="W140" s="104"/>
      <c r="X140" s="104"/>
      <c r="Y140" s="104"/>
      <c r="Z140" s="104"/>
      <c r="AA140" s="104"/>
      <c r="AB140" s="104"/>
      <c r="AC140" s="104"/>
      <c r="AD140" s="104"/>
      <c r="AE140" s="104"/>
      <c r="AF140" s="104"/>
      <c r="AG140" s="104"/>
      <c r="AH140" s="104"/>
      <c r="AI140" s="104"/>
      <c r="AJ140" s="104"/>
      <c r="AK140" s="104"/>
      <c r="AL140" s="104"/>
      <c r="AM140" s="104"/>
      <c r="AN140" s="104"/>
      <c r="AO140" s="104"/>
      <c r="AP140" s="104"/>
      <c r="AQ140" s="104"/>
      <c r="AR140" s="104"/>
      <c r="AS140" s="104"/>
      <c r="AT140" s="104"/>
      <c r="AU140" s="104"/>
      <c r="AV140" s="104"/>
      <c r="AW140" s="104"/>
      <c r="AX140" s="104"/>
      <c r="AY140" s="104"/>
      <c r="AZ140" s="104"/>
      <c r="BA140" s="104"/>
      <c r="BB140" s="104"/>
      <c r="BC140" s="104"/>
      <c r="BD140" s="104"/>
      <c r="BE140" s="104"/>
      <c r="BF140" s="104"/>
      <c r="BG140" s="104"/>
      <c r="BH140" s="104"/>
      <c r="BI140" s="104"/>
      <c r="BJ140" s="104"/>
      <c r="BK140" s="104"/>
      <c r="BL140" s="104"/>
      <c r="BM140" s="104"/>
      <c r="BN140" s="104"/>
      <c r="BO140" s="104"/>
      <c r="BP140" s="104"/>
      <c r="BQ140" s="104"/>
      <c r="BR140" s="104"/>
      <c r="BS140" s="104"/>
      <c r="BT140" s="104"/>
      <c r="BU140" s="104"/>
      <c r="BV140" s="104"/>
      <c r="BW140" s="104"/>
      <c r="BX140" s="104"/>
      <c r="BY140" s="104"/>
      <c r="BZ140" s="104"/>
      <c r="CA140" s="104"/>
      <c r="CB140" s="104"/>
      <c r="CC140" s="104"/>
      <c r="CD140" s="104"/>
      <c r="CE140" s="104"/>
      <c r="CF140" s="104"/>
      <c r="CG140" s="104"/>
      <c r="CH140" s="104"/>
      <c r="CI140" s="104"/>
      <c r="CJ140" s="104"/>
      <c r="CK140" s="104"/>
    </row>
    <row r="141" spans="1:89" x14ac:dyDescent="0.35">
      <c r="A141" s="104"/>
      <c r="B141" s="104"/>
      <c r="C141" s="104"/>
      <c r="D141" s="104"/>
      <c r="E141" s="104"/>
      <c r="F141" s="104"/>
      <c r="G141" s="104"/>
      <c r="H141" s="104"/>
      <c r="I141" s="104"/>
      <c r="J141" s="104"/>
      <c r="K141" s="104"/>
      <c r="L141" s="104"/>
      <c r="M141" s="104"/>
      <c r="N141" s="104"/>
      <c r="O141" s="104"/>
      <c r="P141" s="104"/>
      <c r="Q141" s="104"/>
      <c r="R141" s="104"/>
      <c r="S141" s="104"/>
      <c r="T141" s="104"/>
      <c r="U141" s="104"/>
      <c r="V141" s="104"/>
      <c r="W141" s="104"/>
      <c r="X141" s="104"/>
      <c r="Y141" s="104"/>
      <c r="Z141" s="104"/>
      <c r="AA141" s="104"/>
      <c r="AB141" s="104"/>
      <c r="AC141" s="104"/>
      <c r="AD141" s="104"/>
      <c r="AE141" s="104"/>
      <c r="AF141" s="104"/>
      <c r="AG141" s="104"/>
      <c r="AH141" s="104"/>
      <c r="AI141" s="104"/>
      <c r="AJ141" s="104"/>
      <c r="AK141" s="104"/>
      <c r="AL141" s="104"/>
      <c r="AM141" s="104"/>
      <c r="AN141" s="104"/>
      <c r="AO141" s="104"/>
      <c r="AP141" s="104"/>
      <c r="AQ141" s="104"/>
      <c r="AR141" s="104"/>
      <c r="AS141" s="104"/>
      <c r="AT141" s="104"/>
      <c r="AU141" s="104"/>
      <c r="AV141" s="104"/>
      <c r="AW141" s="104"/>
      <c r="AX141" s="104"/>
      <c r="AY141" s="104"/>
      <c r="AZ141" s="104"/>
      <c r="BA141" s="104"/>
      <c r="BB141" s="104"/>
      <c r="BC141" s="104"/>
      <c r="BD141" s="104"/>
      <c r="BE141" s="104"/>
      <c r="BF141" s="104"/>
      <c r="BG141" s="104"/>
      <c r="BH141" s="104"/>
      <c r="BI141" s="104"/>
      <c r="BJ141" s="104"/>
      <c r="BK141" s="104"/>
      <c r="BL141" s="104"/>
      <c r="BM141" s="104"/>
      <c r="BN141" s="104"/>
      <c r="BO141" s="104"/>
      <c r="BP141" s="104"/>
      <c r="BQ141" s="104"/>
      <c r="BR141" s="104"/>
      <c r="BS141" s="104"/>
      <c r="BT141" s="104"/>
      <c r="BU141" s="104"/>
      <c r="BV141" s="104"/>
      <c r="BW141" s="104"/>
      <c r="BX141" s="104"/>
      <c r="BY141" s="104"/>
      <c r="BZ141" s="104"/>
      <c r="CA141" s="104"/>
      <c r="CB141" s="104"/>
      <c r="CC141" s="104"/>
      <c r="CD141" s="104"/>
      <c r="CE141" s="104"/>
      <c r="CF141" s="104"/>
      <c r="CG141" s="104"/>
      <c r="CH141" s="104"/>
      <c r="CI141" s="104"/>
      <c r="CJ141" s="104"/>
      <c r="CK141" s="104"/>
    </row>
    <row r="142" spans="1:89" x14ac:dyDescent="0.35">
      <c r="A142" s="104"/>
      <c r="B142" s="104"/>
      <c r="C142" s="104"/>
      <c r="D142" s="104"/>
      <c r="E142" s="104"/>
      <c r="F142" s="104"/>
      <c r="G142" s="104"/>
      <c r="H142" s="104"/>
      <c r="I142" s="104"/>
      <c r="J142" s="104"/>
      <c r="K142" s="104"/>
      <c r="L142" s="104"/>
      <c r="M142" s="104"/>
      <c r="N142" s="104"/>
      <c r="O142" s="104"/>
      <c r="P142" s="104"/>
      <c r="Q142" s="104"/>
      <c r="R142" s="104"/>
      <c r="S142" s="104"/>
      <c r="T142" s="104"/>
      <c r="U142" s="104"/>
      <c r="V142" s="104"/>
      <c r="W142" s="104"/>
      <c r="X142" s="104"/>
      <c r="Y142" s="104"/>
      <c r="Z142" s="104"/>
      <c r="AA142" s="104"/>
      <c r="AB142" s="104"/>
      <c r="AC142" s="104"/>
      <c r="AD142" s="104"/>
      <c r="AE142" s="104"/>
      <c r="AF142" s="104"/>
      <c r="AG142" s="104"/>
      <c r="AH142" s="104"/>
      <c r="AI142" s="104"/>
      <c r="AJ142" s="104"/>
      <c r="AK142" s="104"/>
      <c r="AL142" s="104"/>
      <c r="AM142" s="104"/>
      <c r="AN142" s="104"/>
      <c r="AO142" s="104"/>
      <c r="AP142" s="104"/>
      <c r="AQ142" s="104"/>
      <c r="AR142" s="104"/>
      <c r="AS142" s="104"/>
      <c r="AT142" s="104"/>
      <c r="AU142" s="104"/>
      <c r="AV142" s="104"/>
      <c r="AW142" s="104"/>
      <c r="AX142" s="104"/>
      <c r="AY142" s="104"/>
      <c r="AZ142" s="104"/>
      <c r="BA142" s="104"/>
      <c r="BB142" s="104"/>
      <c r="BC142" s="104"/>
      <c r="BD142" s="104"/>
      <c r="BE142" s="104"/>
      <c r="BF142" s="104"/>
      <c r="BG142" s="104"/>
      <c r="BH142" s="104"/>
      <c r="BI142" s="104"/>
      <c r="BJ142" s="104"/>
      <c r="BK142" s="104"/>
      <c r="BL142" s="104"/>
      <c r="BM142" s="104"/>
      <c r="BN142" s="104"/>
      <c r="BO142" s="104"/>
      <c r="BP142" s="104"/>
      <c r="BQ142" s="104"/>
      <c r="BR142" s="104"/>
      <c r="BS142" s="104"/>
      <c r="BT142" s="104"/>
      <c r="BU142" s="104"/>
      <c r="BV142" s="104"/>
      <c r="BW142" s="104"/>
      <c r="BX142" s="104"/>
      <c r="BY142" s="104"/>
      <c r="BZ142" s="104"/>
      <c r="CA142" s="104"/>
      <c r="CB142" s="104"/>
      <c r="CC142" s="104"/>
      <c r="CD142" s="104"/>
      <c r="CE142" s="104"/>
      <c r="CF142" s="104"/>
      <c r="CG142" s="104"/>
      <c r="CH142" s="104"/>
      <c r="CI142" s="104"/>
      <c r="CJ142" s="104"/>
      <c r="CK142" s="104"/>
    </row>
    <row r="143" spans="1:89" x14ac:dyDescent="0.35">
      <c r="A143" s="104"/>
      <c r="B143" s="104"/>
      <c r="C143" s="104"/>
      <c r="D143" s="104"/>
      <c r="E143" s="104"/>
      <c r="F143" s="104"/>
      <c r="G143" s="104"/>
      <c r="H143" s="104"/>
      <c r="I143" s="104"/>
      <c r="J143" s="104"/>
      <c r="K143" s="104"/>
      <c r="L143" s="104"/>
      <c r="M143" s="104"/>
      <c r="N143" s="104"/>
      <c r="O143" s="104"/>
      <c r="P143" s="104"/>
      <c r="Q143" s="104"/>
      <c r="R143" s="104"/>
      <c r="S143" s="104"/>
      <c r="T143" s="104"/>
      <c r="U143" s="104"/>
      <c r="V143" s="104"/>
      <c r="W143" s="104"/>
      <c r="X143" s="104"/>
      <c r="Y143" s="104"/>
      <c r="Z143" s="104"/>
      <c r="AA143" s="104"/>
      <c r="AB143" s="104"/>
      <c r="AC143" s="104"/>
      <c r="AD143" s="104"/>
      <c r="AE143" s="104"/>
      <c r="AF143" s="104"/>
      <c r="AG143" s="104"/>
      <c r="AH143" s="104"/>
      <c r="AI143" s="104"/>
      <c r="AJ143" s="104"/>
      <c r="AK143" s="104"/>
      <c r="AL143" s="104"/>
      <c r="AM143" s="104"/>
      <c r="AN143" s="104"/>
      <c r="AO143" s="104"/>
      <c r="AP143" s="104"/>
      <c r="AQ143" s="104"/>
      <c r="AR143" s="104"/>
      <c r="AS143" s="104"/>
      <c r="AT143" s="104"/>
      <c r="AU143" s="104"/>
      <c r="AV143" s="104"/>
      <c r="AW143" s="104"/>
      <c r="AX143" s="104"/>
      <c r="AY143" s="104"/>
      <c r="AZ143" s="104"/>
      <c r="BA143" s="104"/>
      <c r="BB143" s="104"/>
      <c r="BC143" s="104"/>
      <c r="BD143" s="104"/>
      <c r="BE143" s="104"/>
      <c r="BF143" s="104"/>
      <c r="BG143" s="104"/>
      <c r="BH143" s="104"/>
      <c r="BI143" s="104"/>
      <c r="BJ143" s="104"/>
      <c r="BK143" s="104"/>
      <c r="BL143" s="104"/>
      <c r="BM143" s="104"/>
      <c r="BN143" s="104"/>
      <c r="BO143" s="104"/>
      <c r="BP143" s="104"/>
      <c r="BQ143" s="104"/>
      <c r="BR143" s="104"/>
      <c r="BS143" s="104"/>
      <c r="BT143" s="104"/>
      <c r="BU143" s="104"/>
      <c r="BV143" s="104"/>
      <c r="BW143" s="104"/>
      <c r="BX143" s="104"/>
      <c r="BY143" s="104"/>
      <c r="BZ143" s="104"/>
      <c r="CA143" s="104"/>
      <c r="CB143" s="104"/>
      <c r="CC143" s="104"/>
      <c r="CD143" s="104"/>
      <c r="CE143" s="104"/>
      <c r="CF143" s="104"/>
      <c r="CG143" s="104"/>
      <c r="CH143" s="104"/>
      <c r="CI143" s="104"/>
      <c r="CJ143" s="104"/>
      <c r="CK143" s="104"/>
    </row>
    <row r="144" spans="1:89" x14ac:dyDescent="0.35">
      <c r="A144" s="104"/>
      <c r="B144" s="104"/>
      <c r="C144" s="104"/>
      <c r="D144" s="104"/>
      <c r="E144" s="104"/>
      <c r="F144" s="104"/>
      <c r="G144" s="104"/>
      <c r="H144" s="104"/>
      <c r="I144" s="104"/>
      <c r="J144" s="104"/>
      <c r="K144" s="104"/>
      <c r="L144" s="104"/>
      <c r="M144" s="104"/>
      <c r="N144" s="104"/>
      <c r="O144" s="104"/>
      <c r="P144" s="104"/>
      <c r="Q144" s="104"/>
      <c r="R144" s="104"/>
      <c r="S144" s="104"/>
      <c r="T144" s="104"/>
      <c r="U144" s="104"/>
      <c r="V144" s="104"/>
      <c r="W144" s="104"/>
      <c r="X144" s="104"/>
      <c r="Y144" s="104"/>
      <c r="Z144" s="104"/>
      <c r="AA144" s="104"/>
      <c r="AB144" s="104"/>
      <c r="AC144" s="104"/>
      <c r="AD144" s="104"/>
      <c r="AE144" s="104"/>
      <c r="AF144" s="104"/>
      <c r="AG144" s="104"/>
      <c r="AH144" s="104"/>
      <c r="AI144" s="104"/>
      <c r="AJ144" s="104"/>
      <c r="AK144" s="104"/>
      <c r="AL144" s="104"/>
      <c r="AM144" s="104"/>
      <c r="AN144" s="104"/>
      <c r="AO144" s="104"/>
      <c r="AP144" s="104"/>
      <c r="AQ144" s="104"/>
      <c r="AR144" s="104"/>
      <c r="AS144" s="104"/>
      <c r="AT144" s="104"/>
      <c r="AU144" s="104"/>
      <c r="AV144" s="104"/>
      <c r="AW144" s="104"/>
      <c r="AX144" s="104"/>
      <c r="AY144" s="104"/>
      <c r="AZ144" s="104"/>
      <c r="BA144" s="104"/>
      <c r="BB144" s="104"/>
      <c r="BC144" s="104"/>
      <c r="BD144" s="104"/>
      <c r="BE144" s="104"/>
      <c r="BF144" s="104"/>
      <c r="BG144" s="104"/>
      <c r="BH144" s="104"/>
      <c r="BI144" s="104"/>
      <c r="BJ144" s="104"/>
      <c r="BK144" s="104"/>
      <c r="BL144" s="104"/>
      <c r="BM144" s="104"/>
      <c r="BN144" s="104"/>
      <c r="BO144" s="104"/>
      <c r="BP144" s="104"/>
      <c r="BQ144" s="104"/>
      <c r="BR144" s="104"/>
      <c r="BS144" s="104"/>
      <c r="BT144" s="104"/>
      <c r="BU144" s="104"/>
      <c r="BV144" s="104"/>
      <c r="BW144" s="104"/>
      <c r="BX144" s="104"/>
      <c r="BY144" s="104"/>
      <c r="BZ144" s="104"/>
      <c r="CA144" s="104"/>
      <c r="CB144" s="104"/>
      <c r="CC144" s="104"/>
      <c r="CD144" s="104"/>
      <c r="CE144" s="104"/>
      <c r="CF144" s="104"/>
      <c r="CG144" s="104"/>
      <c r="CH144" s="104"/>
      <c r="CI144" s="104"/>
      <c r="CJ144" s="104"/>
      <c r="CK144" s="104"/>
    </row>
    <row r="145" spans="1:89" x14ac:dyDescent="0.35">
      <c r="A145" s="104"/>
      <c r="B145" s="104"/>
      <c r="C145" s="104"/>
      <c r="D145" s="104"/>
      <c r="E145" s="104"/>
      <c r="F145" s="104"/>
      <c r="G145" s="104"/>
      <c r="H145" s="104"/>
      <c r="I145" s="104"/>
      <c r="J145" s="104"/>
      <c r="K145" s="104"/>
      <c r="L145" s="104"/>
      <c r="M145" s="104"/>
      <c r="N145" s="104"/>
      <c r="O145" s="104"/>
      <c r="P145" s="104"/>
      <c r="Q145" s="104"/>
      <c r="R145" s="104"/>
      <c r="S145" s="104"/>
      <c r="T145" s="104"/>
      <c r="U145" s="104"/>
      <c r="V145" s="104"/>
      <c r="W145" s="104"/>
      <c r="X145" s="104"/>
      <c r="Y145" s="104"/>
      <c r="Z145" s="104"/>
      <c r="AA145" s="104"/>
      <c r="AB145" s="104"/>
      <c r="AC145" s="104"/>
      <c r="AD145" s="104"/>
      <c r="AE145" s="104"/>
      <c r="AF145" s="104"/>
      <c r="AG145" s="104"/>
      <c r="AH145" s="104"/>
      <c r="AI145" s="104"/>
      <c r="AJ145" s="104"/>
      <c r="AK145" s="104"/>
      <c r="AL145" s="104"/>
      <c r="AM145" s="104"/>
      <c r="AN145" s="104"/>
      <c r="AO145" s="104"/>
      <c r="AP145" s="104"/>
      <c r="AQ145" s="104"/>
      <c r="AR145" s="104"/>
      <c r="AS145" s="104"/>
      <c r="AT145" s="104"/>
      <c r="AU145" s="104"/>
      <c r="AV145" s="104"/>
      <c r="AW145" s="104"/>
      <c r="AX145" s="104"/>
      <c r="AY145" s="104"/>
      <c r="AZ145" s="104"/>
      <c r="BA145" s="104"/>
      <c r="BB145" s="104"/>
      <c r="BC145" s="104"/>
      <c r="BD145" s="104"/>
      <c r="BE145" s="104"/>
      <c r="BF145" s="104"/>
      <c r="BG145" s="104"/>
      <c r="BH145" s="104"/>
      <c r="BI145" s="104"/>
      <c r="BJ145" s="104"/>
      <c r="BK145" s="104"/>
      <c r="BL145" s="104"/>
      <c r="BM145" s="104"/>
      <c r="BN145" s="104"/>
      <c r="BO145" s="104"/>
      <c r="BP145" s="104"/>
      <c r="BQ145" s="104"/>
      <c r="BR145" s="104"/>
      <c r="BS145" s="104"/>
      <c r="BT145" s="104"/>
      <c r="BU145" s="104"/>
      <c r="BV145" s="104"/>
      <c r="BW145" s="104"/>
      <c r="BX145" s="104"/>
      <c r="BY145" s="104"/>
      <c r="BZ145" s="104"/>
      <c r="CA145" s="104"/>
      <c r="CB145" s="104"/>
      <c r="CC145" s="104"/>
      <c r="CD145" s="104"/>
      <c r="CE145" s="104"/>
      <c r="CF145" s="104"/>
      <c r="CG145" s="104"/>
      <c r="CH145" s="104"/>
      <c r="CI145" s="104"/>
      <c r="CJ145" s="104"/>
      <c r="CK145" s="104"/>
    </row>
    <row r="146" spans="1:89" x14ac:dyDescent="0.35">
      <c r="A146" s="104"/>
      <c r="B146" s="104"/>
      <c r="C146" s="104"/>
      <c r="D146" s="104"/>
      <c r="E146" s="104"/>
      <c r="F146" s="104"/>
      <c r="G146" s="104"/>
      <c r="H146" s="104"/>
      <c r="I146" s="104"/>
      <c r="J146" s="104"/>
      <c r="K146" s="104"/>
      <c r="L146" s="104"/>
      <c r="M146" s="104"/>
      <c r="N146" s="104"/>
      <c r="O146" s="104"/>
      <c r="P146" s="104"/>
      <c r="Q146" s="104"/>
      <c r="R146" s="104"/>
      <c r="S146" s="104"/>
      <c r="T146" s="104"/>
      <c r="U146" s="104"/>
      <c r="V146" s="104"/>
      <c r="W146" s="104"/>
      <c r="X146" s="104"/>
      <c r="Y146" s="104"/>
      <c r="Z146" s="104"/>
      <c r="AA146" s="104"/>
      <c r="AB146" s="104"/>
      <c r="AC146" s="104"/>
      <c r="AD146" s="104"/>
      <c r="AE146" s="104"/>
      <c r="AF146" s="104"/>
      <c r="AG146" s="104"/>
      <c r="AH146" s="104"/>
      <c r="AI146" s="104"/>
      <c r="AJ146" s="104"/>
      <c r="AK146" s="104"/>
      <c r="AL146" s="104"/>
      <c r="AM146" s="104"/>
      <c r="AN146" s="104"/>
      <c r="AO146" s="104"/>
      <c r="AP146" s="104"/>
      <c r="AQ146" s="104"/>
      <c r="AR146" s="104"/>
      <c r="AS146" s="104"/>
      <c r="AT146" s="104"/>
      <c r="AU146" s="104"/>
      <c r="AV146" s="104"/>
      <c r="AW146" s="104"/>
      <c r="AX146" s="104"/>
      <c r="AY146" s="104"/>
      <c r="AZ146" s="104"/>
      <c r="BA146" s="104"/>
      <c r="BB146" s="104"/>
      <c r="BC146" s="104"/>
      <c r="BD146" s="104"/>
      <c r="BE146" s="104"/>
      <c r="BF146" s="104"/>
      <c r="BG146" s="104"/>
      <c r="BH146" s="104"/>
      <c r="BI146" s="104"/>
      <c r="BJ146" s="104"/>
      <c r="BK146" s="104"/>
      <c r="BL146" s="104"/>
      <c r="BM146" s="104"/>
      <c r="BN146" s="104"/>
      <c r="BO146" s="104"/>
      <c r="BP146" s="104"/>
      <c r="BQ146" s="104"/>
      <c r="BR146" s="104"/>
      <c r="BS146" s="104"/>
      <c r="BT146" s="104"/>
      <c r="BU146" s="104"/>
      <c r="BV146" s="104"/>
      <c r="BW146" s="104"/>
      <c r="BX146" s="104"/>
      <c r="BY146" s="104"/>
      <c r="BZ146" s="104"/>
      <c r="CA146" s="104"/>
      <c r="CB146" s="104"/>
      <c r="CC146" s="104"/>
      <c r="CD146" s="104"/>
      <c r="CE146" s="104"/>
      <c r="CF146" s="104"/>
      <c r="CG146" s="104"/>
      <c r="CH146" s="104"/>
      <c r="CI146" s="104"/>
      <c r="CJ146" s="104"/>
      <c r="CK146" s="104"/>
    </row>
    <row r="147" spans="1:89" x14ac:dyDescent="0.35">
      <c r="A147" s="104"/>
      <c r="B147" s="104"/>
      <c r="C147" s="104"/>
      <c r="D147" s="104"/>
      <c r="E147" s="104"/>
      <c r="F147" s="104"/>
      <c r="G147" s="104"/>
      <c r="H147" s="104"/>
      <c r="I147" s="104"/>
      <c r="J147" s="104"/>
      <c r="K147" s="104"/>
      <c r="L147" s="104"/>
      <c r="M147" s="104"/>
      <c r="N147" s="104"/>
      <c r="O147" s="104"/>
      <c r="P147" s="104"/>
      <c r="Q147" s="104"/>
      <c r="R147" s="104"/>
      <c r="S147" s="104"/>
      <c r="T147" s="104"/>
      <c r="U147" s="104"/>
      <c r="V147" s="104"/>
      <c r="W147" s="104"/>
      <c r="X147" s="104"/>
      <c r="Y147" s="104"/>
      <c r="Z147" s="104"/>
      <c r="AA147" s="104"/>
      <c r="AB147" s="104"/>
      <c r="AC147" s="104"/>
      <c r="AD147" s="104"/>
      <c r="AE147" s="104"/>
      <c r="AF147" s="104"/>
      <c r="AG147" s="104"/>
      <c r="AH147" s="104"/>
      <c r="AI147" s="104"/>
      <c r="AJ147" s="104"/>
      <c r="AK147" s="104"/>
      <c r="AL147" s="104"/>
      <c r="AM147" s="104"/>
      <c r="AN147" s="104"/>
      <c r="AO147" s="104"/>
      <c r="AP147" s="104"/>
      <c r="AQ147" s="104"/>
      <c r="AR147" s="104"/>
      <c r="AS147" s="104"/>
      <c r="AT147" s="104"/>
      <c r="AU147" s="104"/>
      <c r="AV147" s="104"/>
      <c r="AW147" s="104"/>
      <c r="AX147" s="104"/>
      <c r="AY147" s="104"/>
      <c r="AZ147" s="104"/>
      <c r="BA147" s="104"/>
      <c r="BB147" s="104"/>
      <c r="BC147" s="104"/>
      <c r="BD147" s="104"/>
      <c r="BE147" s="104"/>
      <c r="BF147" s="104"/>
      <c r="BG147" s="104"/>
      <c r="BH147" s="104"/>
      <c r="BI147" s="104"/>
      <c r="BJ147" s="104"/>
      <c r="BK147" s="104"/>
      <c r="BL147" s="104"/>
      <c r="BM147" s="104"/>
      <c r="BN147" s="104"/>
      <c r="BO147" s="104"/>
      <c r="BP147" s="104"/>
      <c r="BQ147" s="104"/>
      <c r="BR147" s="104"/>
      <c r="BS147" s="104"/>
      <c r="BT147" s="104"/>
      <c r="BU147" s="104"/>
      <c r="BV147" s="104"/>
      <c r="BW147" s="104"/>
      <c r="BX147" s="104"/>
      <c r="BY147" s="104"/>
      <c r="BZ147" s="104"/>
      <c r="CA147" s="104"/>
      <c r="CB147" s="104"/>
      <c r="CC147" s="104"/>
      <c r="CD147" s="104"/>
      <c r="CE147" s="104"/>
      <c r="CF147" s="104"/>
      <c r="CG147" s="104"/>
      <c r="CH147" s="104"/>
      <c r="CI147" s="104"/>
      <c r="CJ147" s="104"/>
      <c r="CK147" s="104"/>
    </row>
    <row r="148" spans="1:89" x14ac:dyDescent="0.35">
      <c r="A148" s="104"/>
      <c r="B148" s="104"/>
      <c r="C148" s="104"/>
      <c r="D148" s="104"/>
      <c r="E148" s="104"/>
      <c r="F148" s="104"/>
      <c r="G148" s="104"/>
      <c r="H148" s="104"/>
      <c r="I148" s="104"/>
      <c r="J148" s="104"/>
      <c r="K148" s="104"/>
      <c r="L148" s="104"/>
      <c r="M148" s="104"/>
      <c r="N148" s="104"/>
      <c r="O148" s="104"/>
      <c r="P148" s="104"/>
      <c r="Q148" s="104"/>
      <c r="R148" s="104"/>
      <c r="S148" s="104"/>
      <c r="T148" s="104"/>
      <c r="U148" s="104"/>
      <c r="V148" s="104"/>
      <c r="W148" s="104"/>
      <c r="X148" s="104"/>
      <c r="Y148" s="104"/>
      <c r="Z148" s="104"/>
      <c r="AA148" s="104"/>
      <c r="AB148" s="104"/>
      <c r="AC148" s="104"/>
      <c r="AD148" s="104"/>
      <c r="AE148" s="104"/>
      <c r="AF148" s="104"/>
      <c r="AG148" s="104"/>
      <c r="AH148" s="104"/>
      <c r="AI148" s="104"/>
      <c r="AJ148" s="104"/>
      <c r="AK148" s="104"/>
      <c r="AL148" s="104"/>
      <c r="AM148" s="104"/>
      <c r="AN148" s="104"/>
      <c r="AO148" s="104"/>
      <c r="AP148" s="104"/>
      <c r="AQ148" s="104"/>
      <c r="AR148" s="104"/>
      <c r="AS148" s="104"/>
      <c r="AT148" s="104"/>
      <c r="AU148" s="104"/>
      <c r="AV148" s="104"/>
      <c r="AW148" s="104"/>
      <c r="AX148" s="104"/>
      <c r="AY148" s="104"/>
      <c r="AZ148" s="104"/>
      <c r="BA148" s="104"/>
      <c r="BB148" s="104"/>
      <c r="BC148" s="104"/>
      <c r="BD148" s="104"/>
      <c r="BE148" s="104"/>
      <c r="BF148" s="104"/>
      <c r="BG148" s="104"/>
      <c r="BH148" s="104"/>
      <c r="BI148" s="104"/>
      <c r="BJ148" s="104"/>
      <c r="BK148" s="104"/>
      <c r="BL148" s="104"/>
      <c r="BM148" s="104"/>
      <c r="BN148" s="104"/>
      <c r="BO148" s="104"/>
      <c r="BP148" s="104"/>
      <c r="BQ148" s="104"/>
      <c r="BR148" s="104"/>
      <c r="BS148" s="104"/>
      <c r="BT148" s="104"/>
      <c r="BU148" s="104"/>
      <c r="BV148" s="104"/>
      <c r="BW148" s="104"/>
      <c r="BX148" s="104"/>
      <c r="BY148" s="104"/>
      <c r="BZ148" s="104"/>
      <c r="CA148" s="104"/>
      <c r="CB148" s="104"/>
      <c r="CC148" s="104"/>
      <c r="CD148" s="104"/>
      <c r="CE148" s="104"/>
      <c r="CF148" s="104"/>
      <c r="CG148" s="104"/>
      <c r="CH148" s="104"/>
      <c r="CI148" s="104"/>
      <c r="CJ148" s="104"/>
      <c r="CK148" s="104"/>
    </row>
    <row r="149" spans="1:89" x14ac:dyDescent="0.35">
      <c r="A149" s="104"/>
      <c r="B149" s="104"/>
      <c r="C149" s="104"/>
      <c r="D149" s="104"/>
      <c r="E149" s="104"/>
      <c r="F149" s="104"/>
      <c r="G149" s="104"/>
      <c r="H149" s="104"/>
      <c r="I149" s="104"/>
      <c r="J149" s="104"/>
      <c r="K149" s="104"/>
      <c r="L149" s="104"/>
      <c r="M149" s="104"/>
      <c r="N149" s="104"/>
      <c r="O149" s="104"/>
      <c r="P149" s="104"/>
      <c r="Q149" s="104"/>
      <c r="R149" s="104"/>
      <c r="S149" s="104"/>
      <c r="T149" s="104"/>
      <c r="U149" s="104"/>
      <c r="V149" s="104"/>
      <c r="W149" s="104"/>
      <c r="X149" s="104"/>
      <c r="Y149" s="104"/>
      <c r="Z149" s="104"/>
      <c r="AA149" s="104"/>
      <c r="AB149" s="104"/>
      <c r="AC149" s="104"/>
      <c r="AD149" s="104"/>
      <c r="AE149" s="104"/>
      <c r="AF149" s="104"/>
      <c r="AG149" s="104"/>
      <c r="AH149" s="104"/>
      <c r="AI149" s="104"/>
      <c r="AJ149" s="104"/>
      <c r="AK149" s="104"/>
      <c r="AL149" s="104"/>
      <c r="AM149" s="104"/>
      <c r="AN149" s="104"/>
      <c r="AO149" s="104"/>
      <c r="AP149" s="104"/>
      <c r="AQ149" s="104"/>
      <c r="AR149" s="104"/>
      <c r="AS149" s="104"/>
      <c r="AT149" s="104"/>
      <c r="AU149" s="104"/>
      <c r="AV149" s="104"/>
      <c r="AW149" s="104"/>
      <c r="AX149" s="104"/>
      <c r="AY149" s="104"/>
      <c r="AZ149" s="104"/>
      <c r="BA149" s="104"/>
      <c r="BB149" s="104"/>
      <c r="BC149" s="104"/>
      <c r="BD149" s="104"/>
      <c r="BE149" s="104"/>
      <c r="BF149" s="104"/>
      <c r="BG149" s="104"/>
      <c r="BH149" s="104"/>
      <c r="BI149" s="104"/>
      <c r="BJ149" s="104"/>
      <c r="BK149" s="104"/>
      <c r="BL149" s="104"/>
      <c r="BM149" s="104"/>
      <c r="BN149" s="104"/>
      <c r="BO149" s="104"/>
      <c r="BP149" s="104"/>
      <c r="BQ149" s="104"/>
      <c r="BR149" s="104"/>
      <c r="BS149" s="104"/>
      <c r="BT149" s="104"/>
      <c r="BU149" s="104"/>
      <c r="BV149" s="104"/>
      <c r="BW149" s="104"/>
      <c r="BX149" s="104"/>
      <c r="BY149" s="104"/>
      <c r="BZ149" s="104"/>
      <c r="CA149" s="104"/>
      <c r="CB149" s="104"/>
      <c r="CC149" s="104"/>
      <c r="CD149" s="104"/>
      <c r="CE149" s="104"/>
      <c r="CF149" s="104"/>
      <c r="CG149" s="104"/>
      <c r="CH149" s="104"/>
      <c r="CI149" s="104"/>
      <c r="CJ149" s="104"/>
      <c r="CK149" s="104"/>
    </row>
    <row r="150" spans="1:89" x14ac:dyDescent="0.35">
      <c r="A150" s="104"/>
      <c r="B150" s="104"/>
      <c r="C150" s="104"/>
      <c r="D150" s="104"/>
      <c r="E150" s="104"/>
      <c r="F150" s="104"/>
      <c r="G150" s="104"/>
      <c r="H150" s="104"/>
      <c r="I150" s="104"/>
      <c r="J150" s="104"/>
      <c r="K150" s="104"/>
      <c r="L150" s="104"/>
      <c r="M150" s="104"/>
      <c r="N150" s="104"/>
      <c r="O150" s="104"/>
      <c r="P150" s="104"/>
      <c r="Q150" s="104"/>
      <c r="R150" s="104"/>
      <c r="S150" s="104"/>
      <c r="T150" s="104"/>
      <c r="U150" s="104"/>
      <c r="V150" s="104"/>
      <c r="W150" s="104"/>
      <c r="X150" s="104"/>
      <c r="Y150" s="104"/>
      <c r="Z150" s="104"/>
      <c r="AA150" s="104"/>
      <c r="AB150" s="104"/>
      <c r="AC150" s="104"/>
      <c r="AD150" s="104"/>
      <c r="AE150" s="104"/>
      <c r="AF150" s="104"/>
      <c r="AG150" s="104"/>
      <c r="AH150" s="104"/>
      <c r="AI150" s="104"/>
      <c r="AJ150" s="104"/>
      <c r="AK150" s="104"/>
      <c r="AL150" s="104"/>
      <c r="AM150" s="104"/>
      <c r="AN150" s="104"/>
      <c r="AO150" s="104"/>
      <c r="AP150" s="104"/>
      <c r="AQ150" s="104"/>
      <c r="AR150" s="104"/>
      <c r="AS150" s="104"/>
      <c r="AT150" s="104"/>
      <c r="AU150" s="104"/>
      <c r="AV150" s="104"/>
      <c r="AW150" s="104"/>
      <c r="AX150" s="104"/>
      <c r="AY150" s="104"/>
      <c r="AZ150" s="104"/>
      <c r="BA150" s="104"/>
      <c r="BB150" s="104"/>
      <c r="BC150" s="104"/>
      <c r="BD150" s="104"/>
      <c r="BE150" s="104"/>
      <c r="BF150" s="104"/>
      <c r="BG150" s="104"/>
      <c r="BH150" s="104"/>
      <c r="BI150" s="104"/>
      <c r="BJ150" s="104"/>
      <c r="BK150" s="104"/>
      <c r="BL150" s="104"/>
      <c r="BM150" s="104"/>
      <c r="BN150" s="104"/>
      <c r="BO150" s="104"/>
      <c r="BP150" s="104"/>
      <c r="BQ150" s="104"/>
      <c r="BR150" s="104"/>
      <c r="BS150" s="104"/>
      <c r="BT150" s="104"/>
      <c r="BU150" s="104"/>
      <c r="BV150" s="104"/>
      <c r="BW150" s="104"/>
      <c r="BX150" s="104"/>
      <c r="BY150" s="104"/>
      <c r="BZ150" s="104"/>
      <c r="CA150" s="104"/>
      <c r="CB150" s="104"/>
      <c r="CC150" s="104"/>
      <c r="CD150" s="104"/>
      <c r="CE150" s="104"/>
      <c r="CF150" s="104"/>
      <c r="CG150" s="104"/>
      <c r="CH150" s="104"/>
      <c r="CI150" s="104"/>
      <c r="CJ150" s="104"/>
      <c r="CK150" s="104"/>
    </row>
    <row r="151" spans="1:89" x14ac:dyDescent="0.35">
      <c r="A151" s="104"/>
      <c r="B151" s="104"/>
      <c r="C151" s="104"/>
      <c r="D151" s="104"/>
      <c r="E151" s="104"/>
      <c r="F151" s="104"/>
      <c r="G151" s="104"/>
      <c r="H151" s="104"/>
      <c r="I151" s="104"/>
      <c r="J151" s="104"/>
      <c r="K151" s="104"/>
      <c r="L151" s="104"/>
      <c r="M151" s="104"/>
      <c r="N151" s="104"/>
      <c r="O151" s="104"/>
      <c r="P151" s="104"/>
      <c r="Q151" s="104"/>
      <c r="R151" s="104"/>
      <c r="S151" s="104"/>
      <c r="T151" s="104"/>
      <c r="U151" s="104"/>
      <c r="V151" s="104"/>
      <c r="W151" s="104"/>
      <c r="X151" s="104"/>
      <c r="Y151" s="104"/>
      <c r="Z151" s="104"/>
      <c r="AA151" s="104"/>
      <c r="AB151" s="104"/>
      <c r="AC151" s="104"/>
      <c r="AD151" s="104"/>
      <c r="AE151" s="104"/>
      <c r="AF151" s="104"/>
      <c r="AG151" s="104"/>
      <c r="AH151" s="104"/>
      <c r="AI151" s="104"/>
      <c r="AJ151" s="104"/>
      <c r="AK151" s="104"/>
      <c r="AL151" s="104"/>
      <c r="AM151" s="104"/>
      <c r="AN151" s="104"/>
      <c r="AO151" s="104"/>
      <c r="AP151" s="104"/>
      <c r="AQ151" s="104"/>
      <c r="AR151" s="104"/>
      <c r="AS151" s="104"/>
      <c r="AT151" s="104"/>
      <c r="AU151" s="104"/>
      <c r="AV151" s="104"/>
      <c r="AW151" s="104"/>
      <c r="AX151" s="104"/>
      <c r="AY151" s="104"/>
      <c r="AZ151" s="104"/>
      <c r="BA151" s="104"/>
      <c r="BB151" s="104"/>
      <c r="BC151" s="104"/>
      <c r="BD151" s="104"/>
      <c r="BE151" s="104"/>
      <c r="BF151" s="104"/>
      <c r="BG151" s="104"/>
      <c r="BH151" s="104"/>
      <c r="BI151" s="104"/>
      <c r="BJ151" s="104"/>
      <c r="BK151" s="104"/>
      <c r="BL151" s="104"/>
      <c r="BM151" s="104"/>
      <c r="BN151" s="104"/>
      <c r="BO151" s="104"/>
      <c r="BP151" s="104"/>
      <c r="BQ151" s="104"/>
      <c r="BR151" s="104"/>
      <c r="BS151" s="104"/>
      <c r="BT151" s="104"/>
      <c r="BU151" s="104"/>
      <c r="BV151" s="104"/>
      <c r="BW151" s="104"/>
      <c r="BX151" s="104"/>
      <c r="BY151" s="104"/>
      <c r="BZ151" s="104"/>
      <c r="CA151" s="104"/>
      <c r="CB151" s="104"/>
      <c r="CC151" s="104"/>
      <c r="CD151" s="104"/>
      <c r="CE151" s="104"/>
      <c r="CF151" s="104"/>
      <c r="CG151" s="104"/>
      <c r="CH151" s="104"/>
      <c r="CI151" s="104"/>
      <c r="CJ151" s="104"/>
      <c r="CK151" s="104"/>
    </row>
    <row r="152" spans="1:89" x14ac:dyDescent="0.35">
      <c r="A152" s="104"/>
      <c r="B152" s="104"/>
      <c r="C152" s="104"/>
      <c r="D152" s="104"/>
      <c r="E152" s="104"/>
      <c r="F152" s="104"/>
      <c r="G152" s="104"/>
      <c r="H152" s="104"/>
      <c r="I152" s="104"/>
      <c r="J152" s="104"/>
      <c r="K152" s="104"/>
      <c r="L152" s="104"/>
      <c r="M152" s="104"/>
      <c r="N152" s="104"/>
      <c r="O152" s="104"/>
      <c r="P152" s="104"/>
      <c r="Q152" s="104"/>
      <c r="R152" s="104"/>
      <c r="S152" s="104"/>
      <c r="T152" s="104"/>
      <c r="U152" s="104"/>
      <c r="V152" s="104"/>
      <c r="W152" s="104"/>
      <c r="X152" s="104"/>
      <c r="Y152" s="104"/>
      <c r="Z152" s="104"/>
      <c r="AA152" s="104"/>
      <c r="AB152" s="104"/>
      <c r="AC152" s="104"/>
      <c r="AD152" s="104"/>
      <c r="AE152" s="104"/>
      <c r="AF152" s="104"/>
      <c r="AG152" s="104"/>
      <c r="AH152" s="104"/>
      <c r="AI152" s="104"/>
      <c r="AJ152" s="104"/>
      <c r="AK152" s="104"/>
      <c r="AL152" s="104"/>
      <c r="AM152" s="104"/>
      <c r="AN152" s="104"/>
      <c r="AO152" s="104"/>
      <c r="AP152" s="104"/>
      <c r="AQ152" s="104"/>
      <c r="AR152" s="104"/>
      <c r="AS152" s="104"/>
      <c r="AT152" s="104"/>
      <c r="AU152" s="104"/>
      <c r="AV152" s="104"/>
      <c r="AW152" s="104"/>
      <c r="AX152" s="104"/>
      <c r="AY152" s="104"/>
      <c r="AZ152" s="104"/>
      <c r="BA152" s="104"/>
      <c r="BB152" s="104"/>
      <c r="BC152" s="104"/>
      <c r="BD152" s="104"/>
      <c r="BE152" s="104"/>
      <c r="BF152" s="104"/>
      <c r="BG152" s="104"/>
      <c r="BH152" s="104"/>
      <c r="BI152" s="104"/>
      <c r="BJ152" s="104"/>
      <c r="BK152" s="104"/>
      <c r="BL152" s="104"/>
      <c r="BM152" s="104"/>
      <c r="BN152" s="104"/>
      <c r="BO152" s="104"/>
      <c r="BP152" s="104"/>
      <c r="BQ152" s="104"/>
      <c r="BR152" s="104"/>
      <c r="BS152" s="104"/>
      <c r="BT152" s="104"/>
      <c r="BU152" s="104"/>
      <c r="BV152" s="104"/>
      <c r="BW152" s="104"/>
      <c r="BX152" s="104"/>
      <c r="BY152" s="104"/>
      <c r="BZ152" s="104"/>
      <c r="CA152" s="104"/>
      <c r="CB152" s="104"/>
      <c r="CC152" s="104"/>
      <c r="CD152" s="104"/>
      <c r="CE152" s="104"/>
      <c r="CF152" s="104"/>
      <c r="CG152" s="104"/>
      <c r="CH152" s="104"/>
      <c r="CI152" s="104"/>
      <c r="CJ152" s="104"/>
      <c r="CK152" s="104"/>
    </row>
    <row r="153" spans="1:89" x14ac:dyDescent="0.35">
      <c r="A153" s="104"/>
      <c r="B153" s="104"/>
      <c r="C153" s="104"/>
      <c r="D153" s="104"/>
      <c r="E153" s="104"/>
      <c r="F153" s="104"/>
      <c r="G153" s="104"/>
      <c r="H153" s="104"/>
      <c r="I153" s="104"/>
      <c r="J153" s="104"/>
      <c r="K153" s="104"/>
      <c r="L153" s="104"/>
      <c r="M153" s="104"/>
      <c r="N153" s="104"/>
      <c r="O153" s="104"/>
      <c r="P153" s="104"/>
      <c r="Q153" s="104"/>
      <c r="R153" s="104"/>
      <c r="S153" s="104"/>
      <c r="T153" s="104"/>
      <c r="U153" s="104"/>
      <c r="V153" s="104"/>
      <c r="W153" s="104"/>
      <c r="X153" s="104"/>
      <c r="Y153" s="104"/>
      <c r="Z153" s="104"/>
      <c r="AA153" s="104"/>
      <c r="AB153" s="104"/>
      <c r="AC153" s="104"/>
      <c r="AD153" s="104"/>
      <c r="AE153" s="104"/>
      <c r="AF153" s="104"/>
      <c r="AG153" s="104"/>
      <c r="AH153" s="104"/>
      <c r="AI153" s="104"/>
      <c r="AJ153" s="104"/>
      <c r="AK153" s="104"/>
      <c r="AL153" s="104"/>
      <c r="AM153" s="104"/>
      <c r="AN153" s="104"/>
      <c r="AO153" s="104"/>
      <c r="AP153" s="104"/>
      <c r="AQ153" s="104"/>
      <c r="AR153" s="104"/>
      <c r="AS153" s="104"/>
      <c r="AT153" s="104"/>
      <c r="AU153" s="104"/>
      <c r="AV153" s="104"/>
      <c r="AW153" s="104"/>
      <c r="AX153" s="104"/>
      <c r="AY153" s="104"/>
      <c r="AZ153" s="104"/>
      <c r="BA153" s="104"/>
      <c r="BB153" s="104"/>
      <c r="BC153" s="104"/>
      <c r="BD153" s="104"/>
      <c r="BE153" s="104"/>
      <c r="BF153" s="104"/>
      <c r="BG153" s="104"/>
      <c r="BH153" s="104"/>
      <c r="BI153" s="104"/>
      <c r="BJ153" s="104"/>
      <c r="BK153" s="104"/>
      <c r="BL153" s="104"/>
      <c r="BM153" s="104"/>
      <c r="BN153" s="104"/>
      <c r="BO153" s="104"/>
      <c r="BP153" s="104"/>
      <c r="BQ153" s="104"/>
      <c r="BR153" s="104"/>
      <c r="BS153" s="104"/>
      <c r="BT153" s="104"/>
      <c r="BU153" s="104"/>
      <c r="BV153" s="104"/>
      <c r="BW153" s="104"/>
      <c r="BX153" s="104"/>
      <c r="BY153" s="104"/>
      <c r="BZ153" s="104"/>
      <c r="CA153" s="104"/>
      <c r="CB153" s="104"/>
      <c r="CC153" s="104"/>
      <c r="CD153" s="104"/>
      <c r="CE153" s="104"/>
      <c r="CF153" s="104"/>
      <c r="CG153" s="104"/>
      <c r="CH153" s="104"/>
      <c r="CI153" s="104"/>
      <c r="CJ153" s="104"/>
      <c r="CK153" s="104"/>
    </row>
    <row r="154" spans="1:89" x14ac:dyDescent="0.35">
      <c r="A154" s="104"/>
      <c r="B154" s="104"/>
      <c r="C154" s="104"/>
      <c r="D154" s="104"/>
      <c r="E154" s="104"/>
      <c r="F154" s="104"/>
      <c r="G154" s="104"/>
      <c r="H154" s="104"/>
      <c r="I154" s="104"/>
      <c r="J154" s="104"/>
      <c r="K154" s="104"/>
      <c r="L154" s="104"/>
      <c r="M154" s="104"/>
      <c r="N154" s="104"/>
      <c r="O154" s="104"/>
      <c r="P154" s="104"/>
      <c r="Q154" s="104"/>
      <c r="R154" s="104"/>
      <c r="S154" s="104"/>
      <c r="T154" s="104"/>
      <c r="U154" s="104"/>
      <c r="V154" s="104"/>
      <c r="W154" s="104"/>
      <c r="X154" s="104"/>
      <c r="Y154" s="104"/>
      <c r="Z154" s="104"/>
      <c r="AA154" s="104"/>
      <c r="AB154" s="104"/>
      <c r="AC154" s="104"/>
      <c r="AD154" s="104"/>
      <c r="AE154" s="104"/>
      <c r="AF154" s="104"/>
      <c r="AG154" s="104"/>
      <c r="AH154" s="104"/>
      <c r="AI154" s="104"/>
      <c r="AJ154" s="104"/>
      <c r="AK154" s="104"/>
      <c r="AL154" s="104"/>
      <c r="AM154" s="104"/>
      <c r="AN154" s="104"/>
      <c r="AO154" s="104"/>
      <c r="AP154" s="104"/>
      <c r="AQ154" s="104"/>
      <c r="AR154" s="104"/>
      <c r="AS154" s="104"/>
      <c r="AT154" s="104"/>
      <c r="AU154" s="104"/>
      <c r="AV154" s="104"/>
      <c r="AW154" s="104"/>
      <c r="AX154" s="104"/>
      <c r="AY154" s="104"/>
      <c r="AZ154" s="104"/>
      <c r="BA154" s="104"/>
      <c r="BB154" s="104"/>
      <c r="BC154" s="104"/>
      <c r="BD154" s="104"/>
      <c r="BE154" s="104"/>
      <c r="BF154" s="104"/>
      <c r="BG154" s="104"/>
      <c r="BH154" s="104"/>
      <c r="BI154" s="104"/>
      <c r="BJ154" s="104"/>
      <c r="BK154" s="104"/>
      <c r="BL154" s="104"/>
      <c r="BM154" s="104"/>
      <c r="BN154" s="104"/>
      <c r="BO154" s="104"/>
      <c r="BP154" s="104"/>
      <c r="BQ154" s="104"/>
      <c r="BR154" s="104"/>
      <c r="BS154" s="104"/>
      <c r="BT154" s="104"/>
      <c r="BU154" s="104"/>
      <c r="BV154" s="104"/>
      <c r="BW154" s="104"/>
      <c r="BX154" s="104"/>
      <c r="BY154" s="104"/>
      <c r="BZ154" s="104"/>
      <c r="CA154" s="104"/>
      <c r="CB154" s="104"/>
      <c r="CC154" s="104"/>
      <c r="CD154" s="104"/>
      <c r="CE154" s="104"/>
      <c r="CF154" s="104"/>
      <c r="CG154" s="104"/>
      <c r="CH154" s="104"/>
      <c r="CI154" s="104"/>
      <c r="CJ154" s="104"/>
      <c r="CK154" s="104"/>
    </row>
    <row r="155" spans="1:89" x14ac:dyDescent="0.35">
      <c r="A155" s="104"/>
      <c r="B155" s="104"/>
      <c r="C155" s="104"/>
      <c r="D155" s="104"/>
      <c r="E155" s="104"/>
      <c r="F155" s="104"/>
      <c r="G155" s="104"/>
      <c r="H155" s="104"/>
      <c r="I155" s="104"/>
      <c r="J155" s="104"/>
      <c r="K155" s="104"/>
      <c r="L155" s="104"/>
      <c r="M155" s="104"/>
      <c r="N155" s="104"/>
      <c r="O155" s="104"/>
      <c r="P155" s="104"/>
      <c r="Q155" s="104"/>
      <c r="R155" s="104"/>
      <c r="S155" s="104"/>
      <c r="T155" s="104"/>
      <c r="U155" s="104"/>
      <c r="V155" s="104"/>
      <c r="W155" s="104"/>
      <c r="X155" s="104"/>
      <c r="Y155" s="104"/>
      <c r="Z155" s="104"/>
      <c r="AA155" s="104"/>
      <c r="AB155" s="104"/>
      <c r="AC155" s="104"/>
      <c r="AD155" s="104"/>
      <c r="AE155" s="104"/>
      <c r="AF155" s="104"/>
      <c r="AG155" s="104"/>
      <c r="AH155" s="104"/>
      <c r="AI155" s="104"/>
      <c r="AJ155" s="104"/>
      <c r="AK155" s="104"/>
      <c r="AL155" s="104"/>
      <c r="AM155" s="104"/>
      <c r="AN155" s="104"/>
      <c r="AO155" s="104"/>
      <c r="AP155" s="104"/>
      <c r="AQ155" s="104"/>
      <c r="AR155" s="104"/>
      <c r="AS155" s="104"/>
      <c r="AT155" s="104"/>
      <c r="AU155" s="104"/>
      <c r="AV155" s="104"/>
      <c r="AW155" s="104"/>
      <c r="AX155" s="104"/>
      <c r="AY155" s="104"/>
      <c r="AZ155" s="104"/>
      <c r="BA155" s="104"/>
      <c r="BB155" s="104"/>
      <c r="BC155" s="104"/>
      <c r="BD155" s="104"/>
      <c r="BE155" s="104"/>
      <c r="BF155" s="104"/>
      <c r="BG155" s="104"/>
      <c r="BH155" s="104"/>
      <c r="BI155" s="104"/>
      <c r="BJ155" s="104"/>
      <c r="BK155" s="104"/>
      <c r="BL155" s="104"/>
      <c r="BM155" s="104"/>
      <c r="BN155" s="104"/>
      <c r="BO155" s="104"/>
      <c r="BP155" s="104"/>
      <c r="BQ155" s="104"/>
      <c r="BR155" s="104"/>
      <c r="BS155" s="104"/>
      <c r="BT155" s="104"/>
      <c r="BU155" s="104"/>
      <c r="BV155" s="104"/>
      <c r="BW155" s="104"/>
      <c r="BX155" s="104"/>
      <c r="BY155" s="104"/>
      <c r="BZ155" s="104"/>
      <c r="CA155" s="104"/>
      <c r="CB155" s="104"/>
      <c r="CC155" s="104"/>
      <c r="CD155" s="104"/>
      <c r="CE155" s="104"/>
      <c r="CF155" s="104"/>
      <c r="CG155" s="104"/>
      <c r="CH155" s="104"/>
      <c r="CI155" s="104"/>
      <c r="CJ155" s="104"/>
      <c r="CK155" s="104"/>
    </row>
    <row r="156" spans="1:89" x14ac:dyDescent="0.35">
      <c r="A156" s="104"/>
      <c r="B156" s="104"/>
      <c r="C156" s="104"/>
      <c r="D156" s="104"/>
      <c r="E156" s="104"/>
      <c r="F156" s="104"/>
      <c r="G156" s="104"/>
      <c r="H156" s="104"/>
      <c r="I156" s="104"/>
      <c r="J156" s="104"/>
      <c r="K156" s="104"/>
      <c r="L156" s="104"/>
      <c r="M156" s="104"/>
      <c r="N156" s="104"/>
      <c r="O156" s="104"/>
      <c r="P156" s="104"/>
      <c r="Q156" s="104"/>
      <c r="R156" s="104"/>
      <c r="S156" s="104"/>
      <c r="T156" s="104"/>
      <c r="U156" s="104"/>
      <c r="V156" s="104"/>
      <c r="W156" s="104"/>
      <c r="X156" s="104"/>
      <c r="Y156" s="104"/>
      <c r="Z156" s="104"/>
      <c r="AA156" s="104"/>
      <c r="AB156" s="104"/>
      <c r="AC156" s="104"/>
      <c r="AD156" s="104"/>
      <c r="AE156" s="104"/>
      <c r="AF156" s="104"/>
      <c r="AG156" s="104"/>
      <c r="AH156" s="104"/>
      <c r="AI156" s="104"/>
      <c r="AJ156" s="104"/>
      <c r="AK156" s="104"/>
      <c r="AL156" s="104"/>
      <c r="AM156" s="104"/>
      <c r="AN156" s="104"/>
      <c r="AO156" s="104"/>
      <c r="AP156" s="104"/>
      <c r="AQ156" s="104"/>
      <c r="AR156" s="104"/>
      <c r="AS156" s="104"/>
      <c r="AT156" s="104"/>
      <c r="AU156" s="104"/>
      <c r="AV156" s="104"/>
      <c r="AW156" s="104"/>
      <c r="AX156" s="104"/>
      <c r="AY156" s="104"/>
      <c r="AZ156" s="104"/>
      <c r="BA156" s="104"/>
      <c r="BB156" s="104"/>
      <c r="BC156" s="104"/>
      <c r="BD156" s="104"/>
      <c r="BE156" s="104"/>
      <c r="BF156" s="104"/>
      <c r="BG156" s="104"/>
      <c r="BH156" s="104"/>
      <c r="BI156" s="104"/>
      <c r="BJ156" s="104"/>
      <c r="BK156" s="104"/>
      <c r="BL156" s="104"/>
      <c r="BM156" s="104"/>
      <c r="BN156" s="104"/>
      <c r="BO156" s="104"/>
      <c r="BP156" s="104"/>
      <c r="BQ156" s="104"/>
      <c r="BR156" s="104"/>
      <c r="BS156" s="104"/>
      <c r="BT156" s="104"/>
      <c r="BU156" s="104"/>
      <c r="BV156" s="104"/>
      <c r="BW156" s="104"/>
      <c r="BX156" s="104"/>
      <c r="BY156" s="104"/>
      <c r="BZ156" s="104"/>
      <c r="CA156" s="104"/>
      <c r="CB156" s="104"/>
      <c r="CC156" s="104"/>
      <c r="CD156" s="104"/>
      <c r="CE156" s="104"/>
      <c r="CF156" s="104"/>
      <c r="CG156" s="104"/>
      <c r="CH156" s="104"/>
      <c r="CI156" s="104"/>
      <c r="CJ156" s="104"/>
      <c r="CK156" s="104"/>
    </row>
    <row r="157" spans="1:89" x14ac:dyDescent="0.35">
      <c r="A157" s="104"/>
      <c r="B157" s="104"/>
      <c r="C157" s="104"/>
      <c r="D157" s="104"/>
      <c r="E157" s="104"/>
      <c r="F157" s="104"/>
      <c r="G157" s="104"/>
      <c r="H157" s="104"/>
      <c r="I157" s="104"/>
      <c r="J157" s="104"/>
      <c r="K157" s="104"/>
      <c r="L157" s="104"/>
      <c r="M157" s="104"/>
      <c r="N157" s="104"/>
      <c r="O157" s="104"/>
      <c r="P157" s="104"/>
      <c r="Q157" s="104"/>
      <c r="R157" s="104"/>
      <c r="S157" s="104"/>
      <c r="T157" s="104"/>
      <c r="U157" s="104"/>
      <c r="V157" s="104"/>
      <c r="W157" s="104"/>
      <c r="X157" s="104"/>
      <c r="Y157" s="104"/>
      <c r="Z157" s="104"/>
      <c r="AA157" s="104"/>
      <c r="AB157" s="104"/>
      <c r="AC157" s="104"/>
      <c r="AD157" s="104"/>
      <c r="AE157" s="104"/>
      <c r="AF157" s="104"/>
      <c r="AG157" s="104"/>
      <c r="AH157" s="104"/>
      <c r="AI157" s="104"/>
      <c r="AJ157" s="104"/>
      <c r="AK157" s="104"/>
      <c r="AL157" s="104"/>
      <c r="AM157" s="104"/>
      <c r="AN157" s="104"/>
      <c r="AO157" s="104"/>
      <c r="AP157" s="104"/>
      <c r="AQ157" s="104"/>
      <c r="AR157" s="104"/>
      <c r="AS157" s="104"/>
      <c r="AT157" s="104"/>
      <c r="AU157" s="104"/>
      <c r="AV157" s="104"/>
      <c r="AW157" s="104"/>
      <c r="AX157" s="104"/>
      <c r="AY157" s="104"/>
      <c r="AZ157" s="104"/>
      <c r="BA157" s="104"/>
      <c r="BB157" s="104"/>
      <c r="BC157" s="104"/>
      <c r="BD157" s="104"/>
      <c r="BE157" s="104"/>
      <c r="BF157" s="104"/>
      <c r="BG157" s="104"/>
      <c r="BH157" s="104"/>
      <c r="BI157" s="104"/>
      <c r="BJ157" s="104"/>
      <c r="BK157" s="104"/>
      <c r="BL157" s="104"/>
      <c r="BM157" s="104"/>
      <c r="BN157" s="104"/>
      <c r="BO157" s="104"/>
      <c r="BP157" s="104"/>
      <c r="BQ157" s="104"/>
      <c r="BR157" s="104"/>
      <c r="BS157" s="104"/>
      <c r="BT157" s="104"/>
      <c r="BU157" s="104"/>
      <c r="BV157" s="104"/>
      <c r="BW157" s="104"/>
      <c r="BX157" s="104"/>
      <c r="BY157" s="104"/>
      <c r="BZ157" s="104"/>
      <c r="CA157" s="104"/>
      <c r="CB157" s="104"/>
      <c r="CC157" s="104"/>
      <c r="CD157" s="104"/>
      <c r="CE157" s="104"/>
      <c r="CF157" s="104"/>
      <c r="CG157" s="104"/>
      <c r="CH157" s="104"/>
      <c r="CI157" s="104"/>
      <c r="CJ157" s="104"/>
      <c r="CK157" s="104"/>
    </row>
    <row r="158" spans="1:89" x14ac:dyDescent="0.35">
      <c r="A158" s="104"/>
      <c r="B158" s="104"/>
      <c r="C158" s="104"/>
      <c r="D158" s="104"/>
      <c r="E158" s="104"/>
      <c r="F158" s="104"/>
      <c r="G158" s="104"/>
      <c r="H158" s="104"/>
      <c r="I158" s="104"/>
      <c r="J158" s="104"/>
      <c r="K158" s="104"/>
      <c r="L158" s="104"/>
      <c r="M158" s="104"/>
      <c r="N158" s="104"/>
      <c r="O158" s="104"/>
      <c r="P158" s="104"/>
      <c r="Q158" s="104"/>
      <c r="R158" s="104"/>
      <c r="S158" s="104"/>
      <c r="T158" s="104"/>
      <c r="U158" s="104"/>
      <c r="V158" s="104"/>
      <c r="W158" s="104"/>
      <c r="X158" s="104"/>
      <c r="Y158" s="104"/>
      <c r="Z158" s="104"/>
      <c r="AA158" s="104"/>
      <c r="AB158" s="104"/>
      <c r="AC158" s="104"/>
      <c r="AD158" s="104"/>
      <c r="AE158" s="104"/>
      <c r="AF158" s="104"/>
      <c r="AG158" s="104"/>
      <c r="AH158" s="104"/>
      <c r="AI158" s="104"/>
      <c r="AJ158" s="104"/>
      <c r="AK158" s="104"/>
      <c r="AL158" s="104"/>
      <c r="AM158" s="104"/>
      <c r="AN158" s="104"/>
      <c r="AO158" s="104"/>
      <c r="AP158" s="104"/>
      <c r="AQ158" s="104"/>
      <c r="AR158" s="104"/>
      <c r="AS158" s="104"/>
      <c r="AT158" s="104"/>
      <c r="AU158" s="104"/>
      <c r="AV158" s="104"/>
      <c r="AW158" s="104"/>
      <c r="AX158" s="104"/>
      <c r="AY158" s="104"/>
      <c r="AZ158" s="104"/>
      <c r="BA158" s="104"/>
      <c r="BB158" s="104"/>
      <c r="BC158" s="104"/>
      <c r="BD158" s="104"/>
      <c r="BE158" s="104"/>
      <c r="BF158" s="104"/>
      <c r="BG158" s="104"/>
      <c r="BH158" s="104"/>
      <c r="BI158" s="104"/>
      <c r="BJ158" s="104"/>
      <c r="BK158" s="104"/>
      <c r="BL158" s="104"/>
      <c r="BM158" s="104"/>
      <c r="BN158" s="104"/>
      <c r="BO158" s="104"/>
      <c r="BP158" s="104"/>
      <c r="BQ158" s="104"/>
      <c r="BR158" s="104"/>
      <c r="BS158" s="104"/>
      <c r="BT158" s="104"/>
      <c r="BU158" s="104"/>
      <c r="BV158" s="104"/>
      <c r="BW158" s="104"/>
      <c r="BX158" s="104"/>
      <c r="BY158" s="104"/>
      <c r="BZ158" s="104"/>
      <c r="CA158" s="104"/>
      <c r="CB158" s="104"/>
      <c r="CC158" s="104"/>
      <c r="CD158" s="104"/>
      <c r="CE158" s="104"/>
      <c r="CF158" s="104"/>
      <c r="CG158" s="104"/>
      <c r="CH158" s="104"/>
      <c r="CI158" s="104"/>
      <c r="CJ158" s="104"/>
      <c r="CK158" s="104"/>
    </row>
    <row r="159" spans="1:89" x14ac:dyDescent="0.35">
      <c r="A159" s="104"/>
      <c r="B159" s="104"/>
      <c r="C159" s="104"/>
      <c r="D159" s="104"/>
      <c r="E159" s="104"/>
      <c r="F159" s="104"/>
      <c r="G159" s="104"/>
      <c r="H159" s="104"/>
      <c r="I159" s="104"/>
      <c r="J159" s="104"/>
      <c r="K159" s="104"/>
      <c r="L159" s="104"/>
      <c r="M159" s="104"/>
      <c r="N159" s="104"/>
      <c r="O159" s="104"/>
      <c r="P159" s="104"/>
      <c r="Q159" s="104"/>
      <c r="R159" s="104"/>
      <c r="S159" s="104"/>
      <c r="T159" s="104"/>
      <c r="U159" s="104"/>
      <c r="V159" s="104"/>
      <c r="W159" s="104"/>
      <c r="X159" s="104"/>
      <c r="Y159" s="104"/>
      <c r="Z159" s="104"/>
      <c r="AA159" s="104"/>
      <c r="AB159" s="104"/>
      <c r="AC159" s="104"/>
      <c r="AD159" s="104"/>
      <c r="AE159" s="104"/>
      <c r="AF159" s="104"/>
      <c r="AG159" s="104"/>
      <c r="AH159" s="104"/>
      <c r="AI159" s="104"/>
      <c r="AJ159" s="104"/>
      <c r="AK159" s="104"/>
      <c r="AL159" s="104"/>
      <c r="AM159" s="104"/>
      <c r="AN159" s="104"/>
      <c r="AO159" s="104"/>
      <c r="AP159" s="104"/>
      <c r="AQ159" s="104"/>
      <c r="AR159" s="104"/>
      <c r="AS159" s="104"/>
      <c r="AT159" s="104"/>
      <c r="AU159" s="104"/>
      <c r="AV159" s="104"/>
      <c r="AW159" s="104"/>
      <c r="AX159" s="104"/>
      <c r="AY159" s="104"/>
      <c r="AZ159" s="104"/>
      <c r="BA159" s="104"/>
      <c r="BB159" s="104"/>
      <c r="BC159" s="104"/>
      <c r="BD159" s="104"/>
      <c r="BE159" s="104"/>
      <c r="BF159" s="104"/>
      <c r="BG159" s="104"/>
      <c r="BH159" s="104"/>
      <c r="BI159" s="104"/>
      <c r="BJ159" s="104"/>
      <c r="BK159" s="104"/>
      <c r="BL159" s="104"/>
      <c r="BM159" s="104"/>
      <c r="BN159" s="104"/>
      <c r="BO159" s="104"/>
      <c r="BP159" s="104"/>
      <c r="BQ159" s="104"/>
      <c r="BR159" s="104"/>
      <c r="BS159" s="104"/>
      <c r="BT159" s="104"/>
      <c r="BU159" s="104"/>
      <c r="BV159" s="104"/>
      <c r="BW159" s="104"/>
      <c r="BX159" s="104"/>
      <c r="BY159" s="104"/>
      <c r="BZ159" s="104"/>
      <c r="CA159" s="104"/>
      <c r="CB159" s="104"/>
      <c r="CC159" s="104"/>
      <c r="CD159" s="104"/>
      <c r="CE159" s="104"/>
      <c r="CF159" s="104"/>
      <c r="CG159" s="104"/>
      <c r="CH159" s="104"/>
      <c r="CI159" s="104"/>
      <c r="CJ159" s="104"/>
      <c r="CK159" s="104"/>
    </row>
    <row r="160" spans="1:89" x14ac:dyDescent="0.35">
      <c r="A160" s="104"/>
      <c r="B160" s="104"/>
      <c r="C160" s="104"/>
      <c r="D160" s="104"/>
      <c r="E160" s="104"/>
      <c r="F160" s="104"/>
      <c r="G160" s="104"/>
      <c r="H160" s="104"/>
      <c r="I160" s="104"/>
      <c r="J160" s="104"/>
      <c r="K160" s="104"/>
      <c r="L160" s="104"/>
      <c r="M160" s="104"/>
      <c r="N160" s="104"/>
      <c r="O160" s="104"/>
      <c r="P160" s="104"/>
      <c r="Q160" s="104"/>
      <c r="R160" s="104"/>
      <c r="S160" s="104"/>
      <c r="T160" s="104"/>
      <c r="U160" s="104"/>
      <c r="V160" s="104"/>
      <c r="W160" s="104"/>
      <c r="X160" s="104"/>
      <c r="Y160" s="104"/>
      <c r="Z160" s="104"/>
      <c r="AA160" s="104"/>
      <c r="AB160" s="104"/>
      <c r="AC160" s="104"/>
      <c r="AD160" s="104"/>
      <c r="AE160" s="104"/>
      <c r="AF160" s="104"/>
      <c r="AG160" s="104"/>
      <c r="AH160" s="104"/>
      <c r="AI160" s="104"/>
      <c r="AJ160" s="104"/>
      <c r="AK160" s="104"/>
      <c r="AL160" s="104"/>
      <c r="AM160" s="104"/>
      <c r="AN160" s="104"/>
      <c r="AO160" s="104"/>
      <c r="AP160" s="104"/>
      <c r="AQ160" s="104"/>
      <c r="AR160" s="104"/>
      <c r="AS160" s="104"/>
      <c r="AT160" s="104"/>
      <c r="AU160" s="104"/>
      <c r="AV160" s="104"/>
      <c r="AW160" s="104"/>
      <c r="AX160" s="104"/>
      <c r="AY160" s="104"/>
      <c r="AZ160" s="104"/>
      <c r="BA160" s="104"/>
      <c r="BB160" s="104"/>
      <c r="BC160" s="104"/>
      <c r="BD160" s="104"/>
      <c r="BE160" s="104"/>
      <c r="BF160" s="104"/>
      <c r="BG160" s="104"/>
      <c r="BH160" s="104"/>
      <c r="BI160" s="104"/>
      <c r="BJ160" s="104"/>
      <c r="BK160" s="104"/>
      <c r="BL160" s="104"/>
      <c r="BM160" s="104"/>
      <c r="BN160" s="104"/>
      <c r="BO160" s="104"/>
      <c r="BP160" s="104"/>
      <c r="BQ160" s="104"/>
      <c r="BR160" s="104"/>
      <c r="BS160" s="104"/>
      <c r="BT160" s="104"/>
      <c r="BU160" s="104"/>
      <c r="BV160" s="104"/>
      <c r="BW160" s="104"/>
      <c r="BX160" s="104"/>
      <c r="BY160" s="104"/>
      <c r="BZ160" s="104"/>
      <c r="CA160" s="104"/>
      <c r="CB160" s="104"/>
      <c r="CC160" s="104"/>
      <c r="CD160" s="104"/>
      <c r="CE160" s="104"/>
      <c r="CF160" s="104"/>
      <c r="CG160" s="104"/>
      <c r="CH160" s="104"/>
      <c r="CI160" s="104"/>
      <c r="CJ160" s="104"/>
      <c r="CK160" s="104"/>
    </row>
    <row r="161" spans="1:89" x14ac:dyDescent="0.35">
      <c r="A161" s="104"/>
      <c r="B161" s="104"/>
      <c r="C161" s="104"/>
      <c r="D161" s="104"/>
      <c r="E161" s="104"/>
      <c r="F161" s="104"/>
      <c r="G161" s="104"/>
      <c r="H161" s="104"/>
      <c r="I161" s="104"/>
      <c r="J161" s="104"/>
      <c r="K161" s="104"/>
      <c r="L161" s="104"/>
      <c r="M161" s="104"/>
      <c r="N161" s="104"/>
      <c r="O161" s="104"/>
      <c r="P161" s="104"/>
      <c r="Q161" s="104"/>
      <c r="R161" s="104"/>
      <c r="S161" s="104"/>
      <c r="T161" s="104"/>
      <c r="U161" s="104"/>
      <c r="V161" s="104"/>
      <c r="W161" s="104"/>
      <c r="X161" s="104"/>
      <c r="Y161" s="104"/>
      <c r="Z161" s="104"/>
      <c r="AA161" s="104"/>
      <c r="AB161" s="104"/>
      <c r="AC161" s="104"/>
      <c r="AD161" s="104"/>
      <c r="AE161" s="104"/>
      <c r="AF161" s="104"/>
      <c r="AG161" s="104"/>
      <c r="AH161" s="104"/>
      <c r="AI161" s="104"/>
      <c r="AJ161" s="104"/>
      <c r="AK161" s="104"/>
      <c r="AL161" s="104"/>
      <c r="AM161" s="104"/>
      <c r="AN161" s="104"/>
      <c r="AO161" s="104"/>
      <c r="AP161" s="104"/>
      <c r="AQ161" s="104"/>
      <c r="AR161" s="104"/>
      <c r="AS161" s="104"/>
      <c r="AT161" s="104"/>
      <c r="AU161" s="104"/>
      <c r="AV161" s="104"/>
      <c r="AW161" s="104"/>
      <c r="AX161" s="104"/>
      <c r="AY161" s="104"/>
      <c r="AZ161" s="104"/>
      <c r="BA161" s="104"/>
      <c r="BB161" s="104"/>
      <c r="BC161" s="104"/>
      <c r="BD161" s="104"/>
      <c r="BE161" s="104"/>
      <c r="BF161" s="104"/>
      <c r="BG161" s="104"/>
      <c r="BH161" s="104"/>
      <c r="BI161" s="104"/>
      <c r="BJ161" s="104"/>
      <c r="BK161" s="104"/>
      <c r="BL161" s="104"/>
      <c r="BM161" s="104"/>
      <c r="BN161" s="104"/>
      <c r="BO161" s="104"/>
      <c r="BP161" s="104"/>
      <c r="BQ161" s="104"/>
      <c r="BR161" s="104"/>
      <c r="BS161" s="104"/>
      <c r="BT161" s="104"/>
      <c r="BU161" s="104"/>
      <c r="BV161" s="104"/>
      <c r="BW161" s="104"/>
      <c r="BX161" s="104"/>
      <c r="BY161" s="104"/>
      <c r="BZ161" s="104"/>
      <c r="CA161" s="104"/>
      <c r="CB161" s="104"/>
      <c r="CC161" s="104"/>
      <c r="CD161" s="104"/>
      <c r="CE161" s="104"/>
      <c r="CF161" s="104"/>
      <c r="CG161" s="104"/>
      <c r="CH161" s="104"/>
      <c r="CI161" s="104"/>
      <c r="CJ161" s="104"/>
      <c r="CK161" s="104"/>
    </row>
    <row r="162" spans="1:89" x14ac:dyDescent="0.35">
      <c r="A162" s="104"/>
      <c r="B162" s="104"/>
      <c r="C162" s="104"/>
      <c r="D162" s="104"/>
      <c r="E162" s="104"/>
      <c r="F162" s="104"/>
      <c r="G162" s="104"/>
      <c r="H162" s="104"/>
      <c r="I162" s="104"/>
      <c r="J162" s="104"/>
      <c r="K162" s="104"/>
      <c r="L162" s="104"/>
      <c r="M162" s="104"/>
      <c r="N162" s="104"/>
      <c r="O162" s="104"/>
      <c r="P162" s="104"/>
      <c r="Q162" s="104"/>
      <c r="R162" s="104"/>
      <c r="S162" s="104"/>
      <c r="T162" s="104"/>
      <c r="U162" s="104"/>
      <c r="V162" s="104"/>
      <c r="W162" s="104"/>
      <c r="X162" s="104"/>
      <c r="Y162" s="104"/>
      <c r="Z162" s="104"/>
      <c r="AA162" s="104"/>
      <c r="AB162" s="104"/>
      <c r="AC162" s="104"/>
      <c r="AD162" s="104"/>
      <c r="AE162" s="104"/>
      <c r="AF162" s="104"/>
      <c r="AG162" s="104"/>
      <c r="AH162" s="104"/>
      <c r="AI162" s="104"/>
      <c r="AJ162" s="104"/>
      <c r="AK162" s="104"/>
      <c r="AL162" s="104"/>
      <c r="AM162" s="104"/>
      <c r="AN162" s="104"/>
      <c r="AO162" s="104"/>
      <c r="AP162" s="104"/>
      <c r="AQ162" s="104"/>
      <c r="AR162" s="104"/>
      <c r="AS162" s="104"/>
      <c r="AT162" s="104"/>
      <c r="AU162" s="104"/>
      <c r="AV162" s="104"/>
      <c r="AW162" s="104"/>
      <c r="AX162" s="104"/>
      <c r="AY162" s="104"/>
      <c r="AZ162" s="104"/>
      <c r="BA162" s="104"/>
      <c r="BB162" s="104"/>
      <c r="BC162" s="104"/>
      <c r="BD162" s="104"/>
      <c r="BE162" s="104"/>
      <c r="BF162" s="104"/>
      <c r="BG162" s="104"/>
      <c r="BH162" s="104"/>
      <c r="BI162" s="104"/>
      <c r="BJ162" s="104"/>
      <c r="BK162" s="104"/>
      <c r="BL162" s="104"/>
      <c r="BM162" s="104"/>
      <c r="BN162" s="104"/>
      <c r="BO162" s="104"/>
      <c r="BP162" s="104"/>
      <c r="BQ162" s="104"/>
      <c r="BR162" s="104"/>
      <c r="BS162" s="104"/>
      <c r="BT162" s="104"/>
      <c r="BU162" s="104"/>
      <c r="BV162" s="104"/>
      <c r="BW162" s="104"/>
      <c r="BX162" s="104"/>
      <c r="BY162" s="104"/>
      <c r="BZ162" s="104"/>
      <c r="CA162" s="104"/>
      <c r="CB162" s="104"/>
      <c r="CC162" s="104"/>
      <c r="CD162" s="104"/>
      <c r="CE162" s="104"/>
      <c r="CF162" s="104"/>
      <c r="CG162" s="104"/>
      <c r="CH162" s="104"/>
      <c r="CI162" s="104"/>
      <c r="CJ162" s="104"/>
      <c r="CK162" s="104"/>
    </row>
    <row r="163" spans="1:89" x14ac:dyDescent="0.35">
      <c r="A163" s="104"/>
      <c r="B163" s="104"/>
      <c r="C163" s="104"/>
      <c r="D163" s="104"/>
      <c r="E163" s="104"/>
      <c r="F163" s="104"/>
      <c r="G163" s="104"/>
      <c r="H163" s="104"/>
      <c r="I163" s="104"/>
      <c r="J163" s="104"/>
      <c r="K163" s="104"/>
      <c r="L163" s="104"/>
      <c r="M163" s="104"/>
      <c r="N163" s="104"/>
      <c r="O163" s="104"/>
      <c r="P163" s="104"/>
      <c r="Q163" s="104"/>
      <c r="R163" s="104"/>
      <c r="S163" s="104"/>
      <c r="T163" s="104"/>
      <c r="U163" s="104"/>
      <c r="V163" s="104"/>
      <c r="W163" s="104"/>
      <c r="X163" s="104"/>
      <c r="Y163" s="104"/>
      <c r="Z163" s="104"/>
      <c r="AA163" s="104"/>
      <c r="AB163" s="104"/>
      <c r="AC163" s="104"/>
      <c r="AD163" s="104"/>
      <c r="AE163" s="104"/>
      <c r="AF163" s="104"/>
      <c r="AG163" s="104"/>
      <c r="AH163" s="104"/>
      <c r="AI163" s="104"/>
      <c r="AJ163" s="104"/>
      <c r="AK163" s="104"/>
      <c r="AL163" s="104"/>
      <c r="AM163" s="104"/>
      <c r="AN163" s="104"/>
      <c r="AO163" s="104"/>
      <c r="AP163" s="104"/>
      <c r="AQ163" s="104"/>
      <c r="AR163" s="104"/>
      <c r="AS163" s="104"/>
      <c r="AT163" s="104"/>
      <c r="AU163" s="104"/>
      <c r="AV163" s="104"/>
      <c r="AW163" s="104"/>
      <c r="AX163" s="104"/>
      <c r="AY163" s="104"/>
      <c r="AZ163" s="104"/>
      <c r="BA163" s="104"/>
      <c r="BB163" s="104"/>
      <c r="BC163" s="104"/>
      <c r="BD163" s="104"/>
      <c r="BE163" s="104"/>
      <c r="BF163" s="104"/>
      <c r="BG163" s="104"/>
      <c r="BH163" s="104"/>
      <c r="BI163" s="104"/>
      <c r="BJ163" s="104"/>
      <c r="BK163" s="104"/>
      <c r="BL163" s="104"/>
      <c r="BM163" s="104"/>
      <c r="BN163" s="104"/>
      <c r="BO163" s="104"/>
      <c r="BP163" s="104"/>
      <c r="BQ163" s="104"/>
      <c r="BR163" s="104"/>
      <c r="BS163" s="104"/>
      <c r="BT163" s="104"/>
      <c r="BU163" s="104"/>
      <c r="BV163" s="104"/>
      <c r="BW163" s="104"/>
      <c r="BX163" s="104"/>
      <c r="BY163" s="104"/>
      <c r="BZ163" s="104"/>
      <c r="CA163" s="104"/>
      <c r="CB163" s="104"/>
      <c r="CC163" s="104"/>
      <c r="CD163" s="104"/>
      <c r="CE163" s="104"/>
      <c r="CF163" s="104"/>
      <c r="CG163" s="104"/>
      <c r="CH163" s="104"/>
      <c r="CI163" s="104"/>
      <c r="CJ163" s="104"/>
      <c r="CK163" s="104"/>
    </row>
    <row r="164" spans="1:89" x14ac:dyDescent="0.35">
      <c r="A164" s="104"/>
      <c r="B164" s="104"/>
      <c r="C164" s="104"/>
      <c r="D164" s="104"/>
      <c r="E164" s="104"/>
      <c r="F164" s="104"/>
      <c r="G164" s="104"/>
      <c r="H164" s="104"/>
      <c r="I164" s="104"/>
      <c r="J164" s="104"/>
      <c r="K164" s="104"/>
      <c r="L164" s="104"/>
      <c r="M164" s="104"/>
      <c r="N164" s="104"/>
      <c r="O164" s="104"/>
      <c r="P164" s="104"/>
      <c r="Q164" s="104"/>
      <c r="R164" s="104"/>
      <c r="S164" s="104"/>
      <c r="T164" s="104"/>
      <c r="U164" s="104"/>
      <c r="V164" s="104"/>
      <c r="W164" s="104"/>
      <c r="X164" s="104"/>
      <c r="Y164" s="104"/>
      <c r="Z164" s="104"/>
      <c r="AA164" s="104"/>
      <c r="AB164" s="104"/>
      <c r="AC164" s="104"/>
      <c r="AD164" s="104"/>
      <c r="AE164" s="104"/>
      <c r="AF164" s="104"/>
      <c r="AG164" s="104"/>
      <c r="AH164" s="104"/>
      <c r="AI164" s="104"/>
      <c r="AJ164" s="104"/>
      <c r="AK164" s="104"/>
      <c r="AL164" s="104"/>
      <c r="AM164" s="104"/>
      <c r="AN164" s="104"/>
      <c r="AO164" s="104"/>
      <c r="AP164" s="104"/>
      <c r="AQ164" s="104"/>
      <c r="AR164" s="104"/>
      <c r="AS164" s="104"/>
      <c r="AT164" s="104"/>
      <c r="AU164" s="104"/>
      <c r="AV164" s="104"/>
      <c r="AW164" s="104"/>
      <c r="AX164" s="104"/>
      <c r="AY164" s="104"/>
      <c r="AZ164" s="104"/>
      <c r="BA164" s="104"/>
      <c r="BB164" s="104"/>
      <c r="BC164" s="104"/>
      <c r="BD164" s="104"/>
      <c r="BE164" s="104"/>
      <c r="BF164" s="104"/>
      <c r="BG164" s="104"/>
      <c r="BH164" s="104"/>
      <c r="BI164" s="104"/>
      <c r="BJ164" s="104"/>
      <c r="BK164" s="104"/>
      <c r="BL164" s="104"/>
      <c r="BM164" s="104"/>
      <c r="BN164" s="104"/>
      <c r="BO164" s="104"/>
      <c r="BP164" s="104"/>
      <c r="BQ164" s="104"/>
      <c r="BR164" s="104"/>
      <c r="BS164" s="104"/>
      <c r="BT164" s="104"/>
      <c r="BU164" s="104"/>
      <c r="BV164" s="104"/>
      <c r="BW164" s="104"/>
      <c r="BX164" s="104"/>
      <c r="BY164" s="104"/>
      <c r="BZ164" s="104"/>
      <c r="CA164" s="104"/>
      <c r="CB164" s="104"/>
      <c r="CC164" s="104"/>
      <c r="CD164" s="104"/>
      <c r="CE164" s="104"/>
      <c r="CF164" s="104"/>
      <c r="CG164" s="104"/>
      <c r="CH164" s="104"/>
      <c r="CI164" s="104"/>
      <c r="CJ164" s="104"/>
      <c r="CK164" s="104"/>
    </row>
    <row r="165" spans="1:89" x14ac:dyDescent="0.35">
      <c r="A165" s="104"/>
      <c r="B165" s="104"/>
      <c r="C165" s="104"/>
      <c r="D165" s="104"/>
      <c r="E165" s="104"/>
      <c r="F165" s="104"/>
      <c r="G165" s="104"/>
      <c r="H165" s="104"/>
      <c r="I165" s="104"/>
      <c r="J165" s="104"/>
      <c r="K165" s="104"/>
      <c r="L165" s="104"/>
      <c r="M165" s="104"/>
      <c r="N165" s="104"/>
      <c r="O165" s="104"/>
      <c r="P165" s="104"/>
      <c r="Q165" s="104"/>
      <c r="R165" s="104"/>
      <c r="S165" s="104"/>
      <c r="T165" s="104"/>
      <c r="U165" s="104"/>
      <c r="V165" s="104"/>
      <c r="W165" s="104"/>
      <c r="X165" s="104"/>
      <c r="Y165" s="104"/>
      <c r="Z165" s="104"/>
      <c r="AA165" s="104"/>
      <c r="AB165" s="104"/>
      <c r="AC165" s="104"/>
      <c r="AD165" s="104"/>
      <c r="AE165" s="104"/>
      <c r="AF165" s="104"/>
      <c r="AG165" s="104"/>
      <c r="AH165" s="104"/>
      <c r="AI165" s="104"/>
      <c r="AJ165" s="104"/>
      <c r="AK165" s="104"/>
      <c r="AL165" s="104"/>
      <c r="AM165" s="104"/>
      <c r="AN165" s="104"/>
      <c r="AO165" s="104"/>
      <c r="AP165" s="104"/>
      <c r="AQ165" s="104"/>
      <c r="AR165" s="104"/>
      <c r="AS165" s="104"/>
      <c r="AT165" s="104"/>
      <c r="AU165" s="104"/>
      <c r="AV165" s="104"/>
      <c r="AW165" s="104"/>
      <c r="AX165" s="104"/>
      <c r="AY165" s="104"/>
      <c r="AZ165" s="104"/>
      <c r="BA165" s="104"/>
      <c r="BB165" s="104"/>
      <c r="BC165" s="104"/>
      <c r="BD165" s="104"/>
      <c r="BE165" s="104"/>
      <c r="BF165" s="104"/>
      <c r="BG165" s="104"/>
      <c r="BH165" s="104"/>
      <c r="BI165" s="104"/>
      <c r="BJ165" s="104"/>
      <c r="BK165" s="104"/>
      <c r="BL165" s="104"/>
      <c r="BM165" s="104"/>
      <c r="BN165" s="104"/>
      <c r="BO165" s="104"/>
      <c r="BP165" s="104"/>
      <c r="BQ165" s="104"/>
      <c r="BR165" s="104"/>
      <c r="BS165" s="104"/>
      <c r="BT165" s="104"/>
      <c r="BU165" s="104"/>
      <c r="BV165" s="104"/>
      <c r="BW165" s="104"/>
      <c r="BX165" s="104"/>
      <c r="BY165" s="104"/>
      <c r="BZ165" s="104"/>
      <c r="CA165" s="104"/>
      <c r="CB165" s="104"/>
      <c r="CC165" s="104"/>
      <c r="CD165" s="104"/>
      <c r="CE165" s="104"/>
      <c r="CF165" s="104"/>
      <c r="CG165" s="104"/>
      <c r="CH165" s="104"/>
      <c r="CI165" s="104"/>
      <c r="CJ165" s="104"/>
      <c r="CK165" s="104"/>
    </row>
    <row r="166" spans="1:89" x14ac:dyDescent="0.35">
      <c r="A166" s="104"/>
      <c r="B166" s="104"/>
      <c r="C166" s="104"/>
      <c r="D166" s="104"/>
      <c r="E166" s="104"/>
      <c r="F166" s="104"/>
      <c r="G166" s="104"/>
      <c r="H166" s="104"/>
      <c r="I166" s="104"/>
      <c r="J166" s="104"/>
      <c r="K166" s="104"/>
      <c r="L166" s="104"/>
      <c r="M166" s="104"/>
      <c r="N166" s="104"/>
      <c r="O166" s="104"/>
      <c r="P166" s="104"/>
      <c r="Q166" s="104"/>
      <c r="R166" s="104"/>
      <c r="S166" s="104"/>
      <c r="T166" s="104"/>
      <c r="U166" s="104"/>
      <c r="V166" s="104"/>
      <c r="W166" s="104"/>
      <c r="X166" s="104"/>
      <c r="Y166" s="104"/>
      <c r="Z166" s="104"/>
      <c r="AA166" s="104"/>
      <c r="AB166" s="104"/>
      <c r="AC166" s="104"/>
      <c r="AD166" s="104"/>
      <c r="AE166" s="104"/>
      <c r="AF166" s="104"/>
      <c r="AG166" s="104"/>
      <c r="AH166" s="104"/>
      <c r="AI166" s="104"/>
      <c r="AJ166" s="104"/>
      <c r="AK166" s="104"/>
      <c r="AL166" s="104"/>
      <c r="AM166" s="104"/>
      <c r="AN166" s="104"/>
      <c r="AO166" s="104"/>
      <c r="AP166" s="104"/>
      <c r="AQ166" s="104"/>
      <c r="AR166" s="104"/>
      <c r="AS166" s="104"/>
      <c r="AT166" s="104"/>
      <c r="AU166" s="104"/>
      <c r="AV166" s="104"/>
      <c r="AW166" s="104"/>
      <c r="AX166" s="104"/>
      <c r="AY166" s="104"/>
      <c r="AZ166" s="104"/>
      <c r="BA166" s="104"/>
      <c r="BB166" s="104"/>
      <c r="BC166" s="104"/>
      <c r="BD166" s="104"/>
      <c r="BE166" s="104"/>
      <c r="BF166" s="104"/>
      <c r="BG166" s="104"/>
      <c r="BH166" s="104"/>
      <c r="BI166" s="104"/>
      <c r="BJ166" s="104"/>
      <c r="BK166" s="104"/>
      <c r="BL166" s="104"/>
      <c r="BM166" s="104"/>
      <c r="BN166" s="104"/>
      <c r="BO166" s="104"/>
      <c r="BP166" s="104"/>
      <c r="BQ166" s="104"/>
      <c r="BR166" s="104"/>
      <c r="BS166" s="104"/>
      <c r="BT166" s="104"/>
      <c r="BU166" s="104"/>
      <c r="BV166" s="104"/>
      <c r="BW166" s="104"/>
      <c r="BX166" s="104"/>
      <c r="BY166" s="104"/>
      <c r="BZ166" s="104"/>
      <c r="CA166" s="104"/>
      <c r="CB166" s="104"/>
      <c r="CC166" s="104"/>
      <c r="CD166" s="104"/>
      <c r="CE166" s="104"/>
      <c r="CF166" s="104"/>
      <c r="CG166" s="104"/>
      <c r="CH166" s="104"/>
      <c r="CI166" s="104"/>
      <c r="CJ166" s="104"/>
      <c r="CK166" s="104"/>
    </row>
    <row r="167" spans="1:89" x14ac:dyDescent="0.35">
      <c r="A167" s="104"/>
      <c r="B167" s="104"/>
      <c r="C167" s="104"/>
      <c r="D167" s="104"/>
      <c r="E167" s="104"/>
      <c r="F167" s="104"/>
      <c r="G167" s="104"/>
      <c r="H167" s="104"/>
      <c r="I167" s="104"/>
      <c r="J167" s="104"/>
      <c r="K167" s="104"/>
      <c r="L167" s="104"/>
      <c r="M167" s="104"/>
      <c r="N167" s="104"/>
      <c r="O167" s="104"/>
      <c r="P167" s="104"/>
      <c r="Q167" s="104"/>
      <c r="R167" s="104"/>
      <c r="S167" s="104"/>
      <c r="T167" s="104"/>
      <c r="U167" s="104"/>
      <c r="V167" s="104"/>
      <c r="W167" s="104"/>
      <c r="X167" s="104"/>
      <c r="Y167" s="104"/>
      <c r="Z167" s="104"/>
      <c r="AA167" s="104"/>
      <c r="AB167" s="104"/>
      <c r="AC167" s="104"/>
      <c r="AD167" s="104"/>
      <c r="AE167" s="104"/>
      <c r="AF167" s="104"/>
      <c r="AG167" s="104"/>
      <c r="AH167" s="104"/>
      <c r="AI167" s="104"/>
      <c r="AJ167" s="104"/>
      <c r="AK167" s="104"/>
      <c r="AL167" s="104"/>
      <c r="AM167" s="104"/>
      <c r="AN167" s="104"/>
      <c r="AO167" s="104"/>
      <c r="AP167" s="104"/>
      <c r="AQ167" s="104"/>
      <c r="AR167" s="104"/>
      <c r="AS167" s="104"/>
      <c r="AT167" s="104"/>
      <c r="AU167" s="104"/>
      <c r="AV167" s="104"/>
      <c r="AW167" s="104"/>
      <c r="AX167" s="104"/>
      <c r="AY167" s="104"/>
      <c r="AZ167" s="104"/>
      <c r="BA167" s="104"/>
      <c r="BB167" s="104"/>
      <c r="BC167" s="104"/>
      <c r="BD167" s="104"/>
      <c r="BE167" s="104"/>
      <c r="BF167" s="104"/>
      <c r="BG167" s="104"/>
      <c r="BH167" s="104"/>
      <c r="BI167" s="104"/>
      <c r="BJ167" s="104"/>
      <c r="BK167" s="104"/>
      <c r="BL167" s="104"/>
      <c r="BM167" s="104"/>
      <c r="BN167" s="104"/>
      <c r="BO167" s="104"/>
      <c r="BP167" s="104"/>
      <c r="BQ167" s="104"/>
      <c r="BR167" s="104"/>
      <c r="BS167" s="104"/>
      <c r="BT167" s="104"/>
      <c r="BU167" s="104"/>
      <c r="BV167" s="104"/>
      <c r="BW167" s="104"/>
      <c r="BX167" s="104"/>
      <c r="BY167" s="104"/>
      <c r="BZ167" s="104"/>
      <c r="CA167" s="104"/>
      <c r="CB167" s="104"/>
      <c r="CC167" s="104"/>
      <c r="CD167" s="104"/>
      <c r="CE167" s="104"/>
      <c r="CF167" s="104"/>
      <c r="CG167" s="104"/>
      <c r="CH167" s="104"/>
      <c r="CI167" s="104"/>
      <c r="CJ167" s="104"/>
      <c r="CK167" s="104"/>
    </row>
    <row r="168" spans="1:89" x14ac:dyDescent="0.35">
      <c r="A168" s="104"/>
      <c r="B168" s="104"/>
      <c r="C168" s="104"/>
      <c r="D168" s="104"/>
      <c r="E168" s="104"/>
      <c r="F168" s="104"/>
      <c r="G168" s="104"/>
      <c r="H168" s="104"/>
      <c r="I168" s="104"/>
      <c r="J168" s="104"/>
      <c r="K168" s="104"/>
      <c r="L168" s="104"/>
      <c r="M168" s="104"/>
      <c r="N168" s="104"/>
      <c r="O168" s="104"/>
      <c r="P168" s="104"/>
      <c r="Q168" s="104"/>
      <c r="R168" s="104"/>
      <c r="S168" s="104"/>
      <c r="T168" s="104"/>
      <c r="U168" s="104"/>
      <c r="V168" s="104"/>
      <c r="W168" s="104"/>
      <c r="X168" s="104"/>
      <c r="Y168" s="104"/>
      <c r="Z168" s="104"/>
      <c r="AA168" s="104"/>
      <c r="AB168" s="104"/>
      <c r="AC168" s="104"/>
      <c r="AD168" s="104"/>
      <c r="AE168" s="104"/>
      <c r="AF168" s="104"/>
      <c r="AG168" s="104"/>
      <c r="AH168" s="104"/>
      <c r="AI168" s="104"/>
      <c r="AJ168" s="104"/>
      <c r="AK168" s="104"/>
      <c r="AL168" s="104"/>
      <c r="AM168" s="104"/>
      <c r="AN168" s="104"/>
      <c r="AO168" s="104"/>
      <c r="AP168" s="104"/>
      <c r="AQ168" s="104"/>
      <c r="AR168" s="104"/>
      <c r="AS168" s="104"/>
      <c r="AT168" s="104"/>
      <c r="AU168" s="104"/>
      <c r="AV168" s="104"/>
      <c r="AW168" s="104"/>
      <c r="AX168" s="104"/>
      <c r="AY168" s="104"/>
      <c r="AZ168" s="104"/>
      <c r="BA168" s="104"/>
      <c r="BB168" s="104"/>
      <c r="BC168" s="104"/>
      <c r="BD168" s="104"/>
      <c r="BE168" s="104"/>
      <c r="BF168" s="104"/>
      <c r="BG168" s="104"/>
      <c r="BH168" s="104"/>
      <c r="BI168" s="104"/>
      <c r="BJ168" s="104"/>
      <c r="BK168" s="104"/>
      <c r="BL168" s="104"/>
      <c r="BM168" s="104"/>
      <c r="BN168" s="104"/>
      <c r="BO168" s="104"/>
      <c r="BP168" s="104"/>
      <c r="BQ168" s="104"/>
      <c r="BR168" s="104"/>
      <c r="BS168" s="104"/>
      <c r="BT168" s="104"/>
      <c r="BU168" s="104"/>
      <c r="BV168" s="104"/>
      <c r="BW168" s="104"/>
      <c r="BX168" s="104"/>
      <c r="BY168" s="104"/>
      <c r="BZ168" s="104"/>
      <c r="CA168" s="104"/>
      <c r="CB168" s="104"/>
      <c r="CC168" s="104"/>
      <c r="CD168" s="104"/>
      <c r="CE168" s="104"/>
      <c r="CF168" s="104"/>
      <c r="CG168" s="104"/>
      <c r="CH168" s="104"/>
      <c r="CI168" s="104"/>
      <c r="CJ168" s="104"/>
      <c r="CK168" s="104"/>
    </row>
    <row r="169" spans="1:89" x14ac:dyDescent="0.35">
      <c r="A169" s="104"/>
      <c r="B169" s="104"/>
      <c r="C169" s="104"/>
      <c r="D169" s="104"/>
      <c r="E169" s="104"/>
      <c r="F169" s="104"/>
      <c r="G169" s="104"/>
      <c r="H169" s="104"/>
      <c r="I169" s="104"/>
      <c r="J169" s="104"/>
      <c r="K169" s="104"/>
      <c r="L169" s="104"/>
      <c r="M169" s="104"/>
      <c r="N169" s="104"/>
      <c r="O169" s="104"/>
      <c r="P169" s="104"/>
      <c r="Q169" s="104"/>
      <c r="R169" s="104"/>
      <c r="S169" s="104"/>
      <c r="T169" s="104"/>
      <c r="U169" s="104"/>
      <c r="V169" s="104"/>
      <c r="W169" s="104"/>
      <c r="X169" s="104"/>
      <c r="Y169" s="104"/>
      <c r="Z169" s="104"/>
      <c r="AA169" s="104"/>
      <c r="AB169" s="104"/>
      <c r="AC169" s="104"/>
      <c r="AD169" s="104"/>
      <c r="AE169" s="104"/>
      <c r="AF169" s="104"/>
      <c r="AG169" s="104"/>
      <c r="AH169" s="104"/>
      <c r="AI169" s="104"/>
      <c r="AJ169" s="104"/>
      <c r="AK169" s="104"/>
      <c r="AL169" s="104"/>
      <c r="AM169" s="104"/>
      <c r="AN169" s="104"/>
      <c r="AO169" s="104"/>
      <c r="AP169" s="104"/>
      <c r="AQ169" s="104"/>
      <c r="AR169" s="104"/>
      <c r="AS169" s="104"/>
      <c r="AT169" s="104"/>
      <c r="AU169" s="104"/>
      <c r="AV169" s="104"/>
      <c r="AW169" s="104"/>
      <c r="AX169" s="104"/>
      <c r="AY169" s="104"/>
      <c r="AZ169" s="104"/>
      <c r="BA169" s="104"/>
      <c r="BB169" s="104"/>
      <c r="BC169" s="104"/>
      <c r="BD169" s="104"/>
      <c r="BE169" s="104"/>
      <c r="BF169" s="104"/>
      <c r="BG169" s="104"/>
      <c r="BH169" s="104"/>
      <c r="BI169" s="104"/>
      <c r="BJ169" s="104"/>
      <c r="BK169" s="104"/>
      <c r="BL169" s="104"/>
      <c r="BM169" s="104"/>
      <c r="BN169" s="104"/>
      <c r="BO169" s="104"/>
      <c r="BP169" s="104"/>
      <c r="BQ169" s="104"/>
      <c r="BR169" s="104"/>
      <c r="BS169" s="104"/>
      <c r="BT169" s="104"/>
      <c r="BU169" s="104"/>
      <c r="BV169" s="104"/>
      <c r="BW169" s="104"/>
      <c r="BX169" s="104"/>
      <c r="BY169" s="104"/>
      <c r="BZ169" s="104"/>
      <c r="CA169" s="104"/>
      <c r="CB169" s="104"/>
      <c r="CC169" s="104"/>
      <c r="CD169" s="104"/>
      <c r="CE169" s="104"/>
      <c r="CF169" s="104"/>
      <c r="CG169" s="104"/>
      <c r="CH169" s="104"/>
      <c r="CI169" s="104"/>
      <c r="CJ169" s="104"/>
      <c r="CK169" s="104"/>
    </row>
    <row r="170" spans="1:89" x14ac:dyDescent="0.35">
      <c r="A170" s="104"/>
      <c r="B170" s="104"/>
      <c r="C170" s="104"/>
      <c r="D170" s="104"/>
      <c r="E170" s="104"/>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4"/>
      <c r="AY170" s="104"/>
      <c r="AZ170" s="104"/>
      <c r="BA170" s="104"/>
      <c r="BB170" s="104"/>
      <c r="BC170" s="104"/>
      <c r="BD170" s="104"/>
      <c r="BE170" s="104"/>
      <c r="BF170" s="104"/>
      <c r="BG170" s="104"/>
      <c r="BH170" s="104"/>
      <c r="BI170" s="104"/>
      <c r="BJ170" s="104"/>
      <c r="BK170" s="104"/>
      <c r="BL170" s="104"/>
      <c r="BM170" s="104"/>
      <c r="BN170" s="104"/>
      <c r="BO170" s="104"/>
      <c r="BP170" s="104"/>
      <c r="BQ170" s="104"/>
      <c r="BR170" s="104"/>
      <c r="BS170" s="104"/>
      <c r="BT170" s="104"/>
      <c r="BU170" s="104"/>
      <c r="BV170" s="104"/>
      <c r="BW170" s="104"/>
      <c r="BX170" s="104"/>
      <c r="BY170" s="104"/>
      <c r="BZ170" s="104"/>
      <c r="CA170" s="104"/>
      <c r="CB170" s="104"/>
      <c r="CC170" s="104"/>
      <c r="CD170" s="104"/>
      <c r="CE170" s="104"/>
      <c r="CF170" s="104"/>
      <c r="CG170" s="104"/>
      <c r="CH170" s="104"/>
      <c r="CI170" s="104"/>
      <c r="CJ170" s="104"/>
      <c r="CK170" s="104"/>
    </row>
    <row r="171" spans="1:89" x14ac:dyDescent="0.35">
      <c r="A171" s="104"/>
      <c r="B171" s="104"/>
      <c r="C171" s="104"/>
      <c r="D171" s="104"/>
      <c r="E171" s="104"/>
      <c r="F171" s="104"/>
      <c r="G171" s="104"/>
      <c r="H171" s="104"/>
      <c r="I171" s="104"/>
      <c r="J171" s="104"/>
      <c r="K171" s="104"/>
      <c r="L171" s="104"/>
      <c r="M171" s="104"/>
      <c r="N171" s="104"/>
      <c r="O171" s="104"/>
      <c r="P171" s="104"/>
      <c r="Q171" s="104"/>
      <c r="R171" s="104"/>
      <c r="S171" s="104"/>
      <c r="T171" s="104"/>
      <c r="U171" s="104"/>
      <c r="V171" s="104"/>
      <c r="W171" s="104"/>
      <c r="X171" s="104"/>
      <c r="Y171" s="104"/>
      <c r="Z171" s="104"/>
      <c r="AA171" s="104"/>
      <c r="AB171" s="104"/>
      <c r="AC171" s="104"/>
      <c r="AD171" s="104"/>
      <c r="AE171" s="104"/>
      <c r="AF171" s="104"/>
      <c r="AG171" s="104"/>
      <c r="AH171" s="104"/>
      <c r="AI171" s="104"/>
      <c r="AJ171" s="104"/>
      <c r="AK171" s="104"/>
      <c r="AL171" s="104"/>
      <c r="AM171" s="104"/>
      <c r="AN171" s="104"/>
      <c r="AO171" s="104"/>
      <c r="AP171" s="104"/>
      <c r="AQ171" s="104"/>
      <c r="AR171" s="104"/>
      <c r="AS171" s="104"/>
      <c r="AT171" s="104"/>
      <c r="AU171" s="104"/>
      <c r="AV171" s="104"/>
      <c r="AW171" s="104"/>
      <c r="AX171" s="104"/>
      <c r="AY171" s="104"/>
      <c r="AZ171" s="104"/>
      <c r="BA171" s="104"/>
      <c r="BB171" s="104"/>
      <c r="BC171" s="104"/>
      <c r="BD171" s="104"/>
      <c r="BE171" s="104"/>
      <c r="BF171" s="104"/>
      <c r="BG171" s="104"/>
      <c r="BH171" s="104"/>
      <c r="BI171" s="104"/>
      <c r="BJ171" s="104"/>
      <c r="BK171" s="104"/>
      <c r="BL171" s="104"/>
      <c r="BM171" s="104"/>
      <c r="BN171" s="104"/>
      <c r="BO171" s="104"/>
      <c r="BP171" s="104"/>
      <c r="BQ171" s="104"/>
      <c r="BR171" s="104"/>
      <c r="BS171" s="104"/>
      <c r="BT171" s="104"/>
      <c r="BU171" s="104"/>
      <c r="BV171" s="104"/>
      <c r="BW171" s="104"/>
      <c r="BX171" s="104"/>
      <c r="BY171" s="104"/>
      <c r="BZ171" s="104"/>
      <c r="CA171" s="104"/>
      <c r="CB171" s="104"/>
      <c r="CC171" s="104"/>
      <c r="CD171" s="104"/>
      <c r="CE171" s="104"/>
      <c r="CF171" s="104"/>
      <c r="CG171" s="104"/>
      <c r="CH171" s="104"/>
      <c r="CI171" s="104"/>
      <c r="CJ171" s="104"/>
      <c r="CK171" s="104"/>
    </row>
    <row r="172" spans="1:89" x14ac:dyDescent="0.35">
      <c r="A172" s="104"/>
      <c r="B172" s="104"/>
      <c r="C172" s="104"/>
      <c r="D172" s="104"/>
      <c r="E172" s="104"/>
      <c r="F172" s="104"/>
      <c r="G172" s="104"/>
      <c r="H172" s="104"/>
      <c r="I172" s="104"/>
      <c r="J172" s="104"/>
      <c r="K172" s="104"/>
      <c r="L172" s="104"/>
      <c r="M172" s="104"/>
      <c r="N172" s="104"/>
      <c r="O172" s="104"/>
      <c r="P172" s="104"/>
      <c r="Q172" s="104"/>
      <c r="R172" s="104"/>
      <c r="S172" s="104"/>
      <c r="T172" s="104"/>
      <c r="U172" s="104"/>
      <c r="V172" s="104"/>
      <c r="W172" s="104"/>
      <c r="X172" s="104"/>
      <c r="Y172" s="104"/>
      <c r="Z172" s="104"/>
      <c r="AA172" s="104"/>
      <c r="AB172" s="104"/>
      <c r="AC172" s="104"/>
      <c r="AD172" s="104"/>
      <c r="AE172" s="104"/>
      <c r="AF172" s="104"/>
      <c r="AG172" s="104"/>
      <c r="AH172" s="104"/>
      <c r="AI172" s="104"/>
      <c r="AJ172" s="104"/>
      <c r="AK172" s="104"/>
      <c r="AL172" s="104"/>
      <c r="AM172" s="104"/>
      <c r="AN172" s="104"/>
      <c r="AO172" s="104"/>
      <c r="AP172" s="104"/>
      <c r="AQ172" s="104"/>
      <c r="AR172" s="104"/>
      <c r="AS172" s="104"/>
      <c r="AT172" s="104"/>
      <c r="AU172" s="104"/>
      <c r="AV172" s="104"/>
      <c r="AW172" s="104"/>
      <c r="AX172" s="104"/>
      <c r="AY172" s="104"/>
      <c r="AZ172" s="104"/>
      <c r="BA172" s="104"/>
      <c r="BB172" s="104"/>
      <c r="BC172" s="104"/>
      <c r="BD172" s="104"/>
      <c r="BE172" s="104"/>
      <c r="BF172" s="104"/>
      <c r="BG172" s="104"/>
      <c r="BH172" s="104"/>
      <c r="BI172" s="104"/>
      <c r="BJ172" s="104"/>
      <c r="BK172" s="104"/>
      <c r="BL172" s="104"/>
      <c r="BM172" s="104"/>
      <c r="BN172" s="104"/>
      <c r="BO172" s="104"/>
      <c r="BP172" s="104"/>
      <c r="BQ172" s="104"/>
      <c r="BR172" s="104"/>
      <c r="BS172" s="104"/>
      <c r="BT172" s="104"/>
      <c r="BU172" s="104"/>
      <c r="BV172" s="104"/>
      <c r="BW172" s="104"/>
      <c r="BX172" s="104"/>
      <c r="BY172" s="104"/>
      <c r="BZ172" s="104"/>
      <c r="CA172" s="104"/>
      <c r="CB172" s="104"/>
      <c r="CC172" s="104"/>
      <c r="CD172" s="104"/>
      <c r="CE172" s="104"/>
      <c r="CF172" s="104"/>
      <c r="CG172" s="104"/>
      <c r="CH172" s="104"/>
      <c r="CI172" s="104"/>
      <c r="CJ172" s="104"/>
      <c r="CK172" s="104"/>
    </row>
    <row r="173" spans="1:89" x14ac:dyDescent="0.35">
      <c r="A173" s="104"/>
      <c r="B173" s="104"/>
      <c r="C173" s="104"/>
      <c r="D173" s="104"/>
      <c r="E173" s="104"/>
      <c r="F173" s="104"/>
      <c r="G173" s="104"/>
      <c r="H173" s="104"/>
      <c r="I173" s="104"/>
      <c r="J173" s="104"/>
      <c r="K173" s="104"/>
      <c r="L173" s="104"/>
      <c r="M173" s="104"/>
      <c r="N173" s="104"/>
      <c r="O173" s="104"/>
      <c r="P173" s="104"/>
      <c r="Q173" s="104"/>
      <c r="R173" s="104"/>
      <c r="S173" s="104"/>
      <c r="T173" s="104"/>
      <c r="U173" s="104"/>
      <c r="V173" s="104"/>
      <c r="W173" s="104"/>
      <c r="X173" s="104"/>
      <c r="Y173" s="104"/>
      <c r="Z173" s="104"/>
      <c r="AA173" s="104"/>
      <c r="AB173" s="104"/>
      <c r="AC173" s="104"/>
      <c r="AD173" s="104"/>
      <c r="AE173" s="104"/>
      <c r="AF173" s="104"/>
      <c r="AG173" s="104"/>
      <c r="AH173" s="104"/>
      <c r="AI173" s="104"/>
      <c r="AJ173" s="104"/>
      <c r="AK173" s="104"/>
      <c r="AL173" s="104"/>
      <c r="AM173" s="104"/>
      <c r="AN173" s="104"/>
      <c r="AO173" s="104"/>
      <c r="AP173" s="104"/>
      <c r="AQ173" s="104"/>
      <c r="AR173" s="104"/>
      <c r="AS173" s="104"/>
      <c r="AT173" s="104"/>
      <c r="AU173" s="104"/>
      <c r="AV173" s="104"/>
      <c r="AW173" s="104"/>
      <c r="AX173" s="104"/>
      <c r="AY173" s="104"/>
      <c r="AZ173" s="104"/>
      <c r="BA173" s="104"/>
      <c r="BB173" s="104"/>
      <c r="BC173" s="104"/>
      <c r="BD173" s="104"/>
      <c r="BE173" s="104"/>
      <c r="BF173" s="104"/>
      <c r="BG173" s="104"/>
      <c r="BH173" s="104"/>
      <c r="BI173" s="104"/>
      <c r="BJ173" s="104"/>
      <c r="BK173" s="104"/>
      <c r="BL173" s="104"/>
      <c r="BM173" s="104"/>
      <c r="BN173" s="104"/>
      <c r="BO173" s="104"/>
      <c r="BP173" s="104"/>
      <c r="BQ173" s="104"/>
      <c r="BR173" s="104"/>
      <c r="BS173" s="104"/>
      <c r="BT173" s="104"/>
      <c r="BU173" s="104"/>
      <c r="BV173" s="104"/>
      <c r="BW173" s="104"/>
      <c r="BX173" s="104"/>
      <c r="BY173" s="104"/>
      <c r="BZ173" s="104"/>
      <c r="CA173" s="104"/>
      <c r="CB173" s="104"/>
      <c r="CC173" s="104"/>
      <c r="CD173" s="104"/>
      <c r="CE173" s="104"/>
      <c r="CF173" s="104"/>
      <c r="CG173" s="104"/>
      <c r="CH173" s="104"/>
      <c r="CI173" s="104"/>
      <c r="CJ173" s="104"/>
      <c r="CK173" s="104"/>
    </row>
    <row r="174" spans="1:89" x14ac:dyDescent="0.35">
      <c r="A174" s="104"/>
      <c r="B174" s="104"/>
      <c r="C174" s="104"/>
      <c r="D174" s="104"/>
      <c r="E174" s="104"/>
      <c r="F174" s="104"/>
      <c r="G174" s="104"/>
      <c r="H174" s="104"/>
      <c r="I174" s="104"/>
      <c r="J174" s="104"/>
      <c r="K174" s="104"/>
      <c r="L174" s="104"/>
      <c r="M174" s="104"/>
      <c r="N174" s="104"/>
      <c r="O174" s="104"/>
      <c r="P174" s="104"/>
      <c r="Q174" s="104"/>
      <c r="R174" s="104"/>
      <c r="S174" s="104"/>
      <c r="T174" s="104"/>
      <c r="U174" s="104"/>
      <c r="V174" s="104"/>
      <c r="W174" s="104"/>
      <c r="X174" s="104"/>
      <c r="Y174" s="104"/>
      <c r="Z174" s="104"/>
      <c r="AA174" s="104"/>
      <c r="AB174" s="104"/>
      <c r="AC174" s="104"/>
      <c r="AD174" s="104"/>
      <c r="AE174" s="104"/>
      <c r="AF174" s="104"/>
      <c r="AG174" s="104"/>
      <c r="AH174" s="104"/>
      <c r="AI174" s="104"/>
      <c r="AJ174" s="104"/>
      <c r="AK174" s="104"/>
      <c r="AL174" s="104"/>
      <c r="AM174" s="104"/>
      <c r="AN174" s="104"/>
      <c r="AO174" s="104"/>
      <c r="AP174" s="104"/>
      <c r="AQ174" s="104"/>
      <c r="AR174" s="104"/>
      <c r="AS174" s="104"/>
      <c r="AT174" s="104"/>
      <c r="AU174" s="104"/>
      <c r="AV174" s="104"/>
      <c r="AW174" s="104"/>
      <c r="AX174" s="104"/>
      <c r="AY174" s="104"/>
      <c r="AZ174" s="104"/>
      <c r="BA174" s="104"/>
      <c r="BB174" s="104"/>
      <c r="BC174" s="104"/>
      <c r="BD174" s="104"/>
      <c r="BE174" s="104"/>
      <c r="BF174" s="104"/>
      <c r="BG174" s="104"/>
      <c r="BH174" s="104"/>
      <c r="BI174" s="104"/>
      <c r="BJ174" s="104"/>
      <c r="BK174" s="104"/>
      <c r="BL174" s="104"/>
      <c r="BM174" s="104"/>
      <c r="BN174" s="104"/>
      <c r="BO174" s="104"/>
      <c r="BP174" s="104"/>
      <c r="BQ174" s="104"/>
      <c r="BR174" s="104"/>
      <c r="BS174" s="104"/>
      <c r="BT174" s="104"/>
      <c r="BU174" s="104"/>
      <c r="BV174" s="104"/>
      <c r="BW174" s="104"/>
      <c r="BX174" s="104"/>
      <c r="BY174" s="104"/>
      <c r="BZ174" s="104"/>
      <c r="CA174" s="104"/>
      <c r="CB174" s="104"/>
      <c r="CC174" s="104"/>
      <c r="CD174" s="104"/>
      <c r="CE174" s="104"/>
      <c r="CF174" s="104"/>
      <c r="CG174" s="104"/>
      <c r="CH174" s="104"/>
      <c r="CI174" s="104"/>
      <c r="CJ174" s="104"/>
      <c r="CK174" s="104"/>
    </row>
    <row r="175" spans="1:89" x14ac:dyDescent="0.35">
      <c r="A175" s="104"/>
      <c r="B175" s="104"/>
      <c r="C175" s="104"/>
      <c r="D175" s="104"/>
      <c r="E175" s="104"/>
      <c r="F175" s="104"/>
      <c r="G175" s="104"/>
      <c r="H175" s="104"/>
      <c r="I175" s="104"/>
      <c r="J175" s="104"/>
      <c r="K175" s="104"/>
      <c r="L175" s="104"/>
      <c r="M175" s="104"/>
      <c r="N175" s="104"/>
      <c r="O175" s="104"/>
      <c r="P175" s="104"/>
      <c r="Q175" s="104"/>
      <c r="R175" s="104"/>
      <c r="S175" s="104"/>
      <c r="T175" s="104"/>
      <c r="U175" s="104"/>
      <c r="V175" s="104"/>
      <c r="W175" s="104"/>
      <c r="X175" s="104"/>
      <c r="Y175" s="104"/>
      <c r="Z175" s="104"/>
      <c r="AA175" s="104"/>
      <c r="AB175" s="104"/>
      <c r="AC175" s="104"/>
      <c r="AD175" s="104"/>
      <c r="AE175" s="104"/>
      <c r="AF175" s="104"/>
      <c r="AG175" s="104"/>
      <c r="AH175" s="104"/>
      <c r="AI175" s="104"/>
      <c r="AJ175" s="104"/>
      <c r="AK175" s="104"/>
      <c r="AL175" s="104"/>
      <c r="AM175" s="104"/>
      <c r="AN175" s="104"/>
      <c r="AO175" s="104"/>
      <c r="AP175" s="104"/>
      <c r="AQ175" s="104"/>
      <c r="AR175" s="104"/>
      <c r="AS175" s="104"/>
      <c r="AT175" s="104"/>
      <c r="AU175" s="104"/>
      <c r="AV175" s="104"/>
      <c r="AW175" s="104"/>
      <c r="AX175" s="104"/>
      <c r="AY175" s="104"/>
      <c r="AZ175" s="104"/>
      <c r="BA175" s="104"/>
      <c r="BB175" s="104"/>
      <c r="BC175" s="104"/>
      <c r="BD175" s="104"/>
      <c r="BE175" s="104"/>
      <c r="BF175" s="104"/>
      <c r="BG175" s="104"/>
      <c r="BH175" s="104"/>
      <c r="BI175" s="104"/>
      <c r="BJ175" s="104"/>
      <c r="BK175" s="104"/>
      <c r="BL175" s="104"/>
      <c r="BM175" s="104"/>
      <c r="BN175" s="104"/>
      <c r="BO175" s="104"/>
      <c r="BP175" s="104"/>
      <c r="BQ175" s="104"/>
      <c r="BR175" s="104"/>
      <c r="BS175" s="104"/>
      <c r="BT175" s="104"/>
      <c r="BU175" s="104"/>
      <c r="BV175" s="104"/>
      <c r="BW175" s="104"/>
      <c r="BX175" s="104"/>
      <c r="BY175" s="104"/>
      <c r="BZ175" s="104"/>
      <c r="CA175" s="104"/>
      <c r="CB175" s="104"/>
      <c r="CC175" s="104"/>
      <c r="CD175" s="104"/>
      <c r="CE175" s="104"/>
      <c r="CF175" s="104"/>
      <c r="CG175" s="104"/>
      <c r="CH175" s="104"/>
      <c r="CI175" s="104"/>
      <c r="CJ175" s="104"/>
      <c r="CK175" s="104"/>
    </row>
    <row r="176" spans="1:89" x14ac:dyDescent="0.35">
      <c r="A176" s="104"/>
      <c r="B176" s="104"/>
      <c r="C176" s="104"/>
      <c r="D176" s="104"/>
      <c r="E176" s="104"/>
      <c r="F176" s="104"/>
      <c r="G176" s="104"/>
      <c r="H176" s="104"/>
      <c r="I176" s="104"/>
      <c r="J176" s="104"/>
      <c r="K176" s="104"/>
      <c r="L176" s="104"/>
      <c r="M176" s="104"/>
      <c r="N176" s="104"/>
      <c r="O176" s="104"/>
      <c r="P176" s="104"/>
      <c r="Q176" s="104"/>
      <c r="R176" s="104"/>
      <c r="S176" s="104"/>
      <c r="T176" s="104"/>
      <c r="U176" s="104"/>
      <c r="V176" s="104"/>
      <c r="W176" s="104"/>
      <c r="X176" s="104"/>
      <c r="Y176" s="104"/>
      <c r="Z176" s="104"/>
      <c r="AA176" s="104"/>
      <c r="AB176" s="104"/>
      <c r="AC176" s="104"/>
      <c r="AD176" s="104"/>
      <c r="AE176" s="104"/>
      <c r="AF176" s="104"/>
      <c r="AG176" s="104"/>
      <c r="AH176" s="104"/>
      <c r="AI176" s="104"/>
      <c r="AJ176" s="104"/>
      <c r="AK176" s="104"/>
      <c r="AL176" s="104"/>
      <c r="AM176" s="104"/>
      <c r="AN176" s="104"/>
      <c r="AO176" s="104"/>
      <c r="AP176" s="104"/>
      <c r="AQ176" s="104"/>
      <c r="AR176" s="104"/>
      <c r="AS176" s="104"/>
      <c r="AT176" s="104"/>
      <c r="AU176" s="104"/>
      <c r="AV176" s="104"/>
      <c r="AW176" s="104"/>
      <c r="AX176" s="104"/>
      <c r="AY176" s="104"/>
      <c r="AZ176" s="104"/>
      <c r="BA176" s="104"/>
      <c r="BB176" s="104"/>
      <c r="BC176" s="104"/>
      <c r="BD176" s="104"/>
      <c r="BE176" s="104"/>
      <c r="BF176" s="104"/>
      <c r="BG176" s="104"/>
      <c r="BH176" s="104"/>
      <c r="BI176" s="104"/>
      <c r="BJ176" s="104"/>
      <c r="BK176" s="104"/>
      <c r="BL176" s="104"/>
      <c r="BM176" s="104"/>
      <c r="BN176" s="104"/>
      <c r="BO176" s="104"/>
      <c r="BP176" s="104"/>
      <c r="BQ176" s="104"/>
      <c r="BR176" s="104"/>
      <c r="BS176" s="104"/>
      <c r="BT176" s="104"/>
      <c r="BU176" s="104"/>
      <c r="BV176" s="104"/>
      <c r="BW176" s="104"/>
      <c r="BX176" s="104"/>
      <c r="BY176" s="104"/>
      <c r="BZ176" s="104"/>
      <c r="CA176" s="104"/>
      <c r="CB176" s="104"/>
      <c r="CC176" s="104"/>
      <c r="CD176" s="104"/>
      <c r="CE176" s="104"/>
      <c r="CF176" s="104"/>
      <c r="CG176" s="104"/>
      <c r="CH176" s="104"/>
      <c r="CI176" s="104"/>
      <c r="CJ176" s="104"/>
      <c r="CK176" s="104"/>
    </row>
    <row r="177" spans="1:89" x14ac:dyDescent="0.35">
      <c r="A177" s="104"/>
      <c r="B177" s="104"/>
      <c r="C177" s="104"/>
      <c r="D177" s="104"/>
      <c r="E177" s="104"/>
      <c r="F177" s="104"/>
      <c r="G177" s="104"/>
      <c r="H177" s="104"/>
      <c r="I177" s="104"/>
      <c r="J177" s="104"/>
      <c r="K177" s="104"/>
      <c r="L177" s="104"/>
      <c r="M177" s="104"/>
      <c r="N177" s="104"/>
      <c r="O177" s="104"/>
      <c r="P177" s="104"/>
      <c r="Q177" s="104"/>
      <c r="R177" s="104"/>
      <c r="S177" s="104"/>
      <c r="T177" s="104"/>
      <c r="U177" s="104"/>
      <c r="V177" s="104"/>
      <c r="W177" s="104"/>
      <c r="X177" s="104"/>
      <c r="Y177" s="104"/>
      <c r="Z177" s="104"/>
      <c r="AA177" s="104"/>
      <c r="AB177" s="104"/>
      <c r="AC177" s="104"/>
      <c r="AD177" s="104"/>
      <c r="AE177" s="104"/>
      <c r="AF177" s="104"/>
      <c r="AG177" s="104"/>
      <c r="AH177" s="104"/>
      <c r="AI177" s="104"/>
      <c r="AJ177" s="104"/>
      <c r="AK177" s="104"/>
      <c r="AL177" s="104"/>
      <c r="AM177" s="104"/>
      <c r="AN177" s="104"/>
      <c r="AO177" s="104"/>
      <c r="AP177" s="104"/>
      <c r="AQ177" s="104"/>
      <c r="AR177" s="104"/>
      <c r="AS177" s="104"/>
      <c r="AT177" s="104"/>
      <c r="AU177" s="104"/>
      <c r="AV177" s="104"/>
      <c r="AW177" s="104"/>
      <c r="AX177" s="104"/>
      <c r="AY177" s="104"/>
      <c r="AZ177" s="104"/>
      <c r="BA177" s="104"/>
      <c r="BB177" s="104"/>
      <c r="BC177" s="104"/>
      <c r="BD177" s="104"/>
      <c r="BE177" s="104"/>
      <c r="BF177" s="104"/>
      <c r="BG177" s="104"/>
      <c r="BH177" s="104"/>
      <c r="BI177" s="104"/>
      <c r="BJ177" s="104"/>
      <c r="BK177" s="104"/>
      <c r="BL177" s="104"/>
      <c r="BM177" s="104"/>
      <c r="BN177" s="104"/>
      <c r="BO177" s="104"/>
      <c r="BP177" s="104"/>
      <c r="BQ177" s="104"/>
      <c r="BR177" s="104"/>
      <c r="BS177" s="104"/>
      <c r="BT177" s="104"/>
      <c r="BU177" s="104"/>
      <c r="BV177" s="104"/>
      <c r="BW177" s="104"/>
      <c r="BX177" s="104"/>
      <c r="BY177" s="104"/>
      <c r="BZ177" s="104"/>
      <c r="CA177" s="104"/>
      <c r="CB177" s="104"/>
      <c r="CC177" s="104"/>
      <c r="CD177" s="104"/>
      <c r="CE177" s="104"/>
      <c r="CF177" s="104"/>
      <c r="CG177" s="104"/>
      <c r="CH177" s="104"/>
      <c r="CI177" s="104"/>
      <c r="CJ177" s="104"/>
      <c r="CK177" s="104"/>
    </row>
    <row r="178" spans="1:89" x14ac:dyDescent="0.35">
      <c r="A178" s="104"/>
      <c r="B178" s="104"/>
      <c r="C178" s="104"/>
      <c r="D178" s="104"/>
      <c r="E178" s="104"/>
      <c r="F178" s="104"/>
      <c r="G178" s="104"/>
      <c r="H178" s="104"/>
      <c r="I178" s="104"/>
      <c r="J178" s="104"/>
      <c r="K178" s="104"/>
      <c r="L178" s="104"/>
      <c r="M178" s="104"/>
      <c r="N178" s="104"/>
      <c r="O178" s="104"/>
      <c r="P178" s="104"/>
      <c r="Q178" s="104"/>
      <c r="R178" s="104"/>
      <c r="S178" s="104"/>
      <c r="T178" s="104"/>
      <c r="U178" s="104"/>
      <c r="V178" s="104"/>
      <c r="W178" s="104"/>
      <c r="X178" s="104"/>
      <c r="Y178" s="104"/>
      <c r="Z178" s="104"/>
      <c r="AA178" s="104"/>
      <c r="AB178" s="104"/>
      <c r="AC178" s="104"/>
      <c r="AD178" s="104"/>
      <c r="AE178" s="104"/>
      <c r="AF178" s="104"/>
      <c r="AG178" s="104"/>
      <c r="AH178" s="104"/>
      <c r="AI178" s="104"/>
      <c r="AJ178" s="104"/>
      <c r="AK178" s="104"/>
      <c r="AL178" s="104"/>
      <c r="AM178" s="104"/>
      <c r="AN178" s="104"/>
      <c r="AO178" s="104"/>
      <c r="AP178" s="104"/>
      <c r="AQ178" s="104"/>
      <c r="AR178" s="104"/>
      <c r="AS178" s="104"/>
      <c r="AT178" s="104"/>
      <c r="AU178" s="104"/>
      <c r="AV178" s="104"/>
      <c r="AW178" s="104"/>
      <c r="AX178" s="104"/>
      <c r="AY178" s="104"/>
      <c r="AZ178" s="104"/>
      <c r="BA178" s="104"/>
      <c r="BB178" s="104"/>
      <c r="BC178" s="104"/>
      <c r="BD178" s="104"/>
      <c r="BE178" s="104"/>
      <c r="BF178" s="104"/>
      <c r="BG178" s="104"/>
      <c r="BH178" s="104"/>
      <c r="BI178" s="104"/>
      <c r="BJ178" s="104"/>
      <c r="BK178" s="104"/>
      <c r="BL178" s="104"/>
      <c r="BM178" s="104"/>
      <c r="BN178" s="104"/>
      <c r="BO178" s="104"/>
      <c r="BP178" s="104"/>
      <c r="BQ178" s="104"/>
      <c r="BR178" s="104"/>
      <c r="BS178" s="104"/>
      <c r="BT178" s="104"/>
      <c r="BU178" s="104"/>
      <c r="BV178" s="104"/>
      <c r="BW178" s="104"/>
      <c r="BX178" s="104"/>
      <c r="BY178" s="104"/>
      <c r="BZ178" s="104"/>
      <c r="CA178" s="104"/>
      <c r="CB178" s="104"/>
      <c r="CC178" s="104"/>
      <c r="CD178" s="104"/>
      <c r="CE178" s="104"/>
      <c r="CF178" s="104"/>
      <c r="CG178" s="104"/>
      <c r="CH178" s="104"/>
      <c r="CI178" s="104"/>
      <c r="CJ178" s="104"/>
      <c r="CK178" s="104"/>
    </row>
    <row r="179" spans="1:89" x14ac:dyDescent="0.35">
      <c r="A179" s="104"/>
      <c r="B179" s="104"/>
      <c r="C179" s="104"/>
      <c r="D179" s="104"/>
      <c r="E179" s="104"/>
      <c r="F179" s="104"/>
      <c r="G179" s="104"/>
      <c r="H179" s="104"/>
      <c r="I179" s="104"/>
      <c r="J179" s="104"/>
      <c r="K179" s="104"/>
      <c r="L179" s="104"/>
      <c r="M179" s="104"/>
      <c r="N179" s="104"/>
      <c r="O179" s="104"/>
      <c r="P179" s="104"/>
      <c r="Q179" s="104"/>
      <c r="R179" s="104"/>
      <c r="S179" s="104"/>
      <c r="T179" s="104"/>
      <c r="U179" s="104"/>
      <c r="V179" s="104"/>
      <c r="W179" s="104"/>
      <c r="X179" s="104"/>
      <c r="Y179" s="104"/>
      <c r="Z179" s="104"/>
      <c r="AA179" s="104"/>
      <c r="AB179" s="104"/>
      <c r="AC179" s="104"/>
      <c r="AD179" s="104"/>
      <c r="AE179" s="104"/>
      <c r="AF179" s="104"/>
      <c r="AG179" s="104"/>
      <c r="AH179" s="104"/>
      <c r="AI179" s="104"/>
      <c r="AJ179" s="104"/>
      <c r="AK179" s="104"/>
      <c r="AL179" s="104"/>
      <c r="AM179" s="104"/>
      <c r="AN179" s="104"/>
      <c r="AO179" s="104"/>
      <c r="AP179" s="104"/>
      <c r="AQ179" s="104"/>
      <c r="AR179" s="104"/>
      <c r="AS179" s="104"/>
      <c r="AT179" s="104"/>
      <c r="AU179" s="104"/>
      <c r="AV179" s="104"/>
      <c r="AW179" s="104"/>
      <c r="AX179" s="104"/>
      <c r="AY179" s="104"/>
      <c r="AZ179" s="104"/>
      <c r="BA179" s="104"/>
      <c r="BB179" s="104"/>
      <c r="BC179" s="104"/>
      <c r="BD179" s="104"/>
      <c r="BE179" s="104"/>
      <c r="BF179" s="104"/>
      <c r="BG179" s="104"/>
      <c r="BH179" s="104"/>
      <c r="BI179" s="104"/>
      <c r="BJ179" s="104"/>
      <c r="BK179" s="104"/>
      <c r="BL179" s="104"/>
      <c r="BM179" s="104"/>
      <c r="BN179" s="104"/>
      <c r="BO179" s="104"/>
      <c r="BP179" s="104"/>
      <c r="BQ179" s="104"/>
      <c r="BR179" s="104"/>
      <c r="BS179" s="104"/>
      <c r="BT179" s="104"/>
      <c r="BU179" s="104"/>
      <c r="BV179" s="104"/>
      <c r="BW179" s="104"/>
      <c r="BX179" s="104"/>
      <c r="BY179" s="104"/>
      <c r="BZ179" s="104"/>
      <c r="CA179" s="104"/>
      <c r="CB179" s="104"/>
      <c r="CC179" s="104"/>
      <c r="CD179" s="104"/>
      <c r="CE179" s="104"/>
      <c r="CF179" s="104"/>
      <c r="CG179" s="104"/>
      <c r="CH179" s="104"/>
      <c r="CI179" s="104"/>
      <c r="CJ179" s="104"/>
      <c r="CK179" s="104"/>
    </row>
    <row r="180" spans="1:89" x14ac:dyDescent="0.35">
      <c r="A180" s="104"/>
      <c r="B180" s="104"/>
      <c r="C180" s="104"/>
      <c r="D180" s="104"/>
      <c r="E180" s="104"/>
      <c r="F180" s="104"/>
      <c r="G180" s="104"/>
      <c r="H180" s="104"/>
      <c r="I180" s="104"/>
      <c r="J180" s="104"/>
      <c r="K180" s="104"/>
      <c r="L180" s="104"/>
      <c r="M180" s="104"/>
      <c r="N180" s="104"/>
      <c r="O180" s="104"/>
      <c r="P180" s="104"/>
      <c r="Q180" s="104"/>
      <c r="R180" s="104"/>
      <c r="S180" s="104"/>
      <c r="T180" s="104"/>
      <c r="U180" s="104"/>
      <c r="V180" s="104"/>
      <c r="W180" s="104"/>
      <c r="X180" s="104"/>
      <c r="Y180" s="104"/>
      <c r="Z180" s="104"/>
      <c r="AA180" s="104"/>
      <c r="AB180" s="104"/>
      <c r="AC180" s="104"/>
      <c r="AD180" s="104"/>
      <c r="AE180" s="104"/>
      <c r="AF180" s="104"/>
      <c r="AG180" s="104"/>
      <c r="AH180" s="104"/>
      <c r="AI180" s="104"/>
      <c r="AJ180" s="104"/>
      <c r="AK180" s="104"/>
      <c r="AL180" s="104"/>
      <c r="AM180" s="104"/>
      <c r="AN180" s="104"/>
      <c r="AO180" s="104"/>
      <c r="AP180" s="104"/>
      <c r="AQ180" s="104"/>
      <c r="AR180" s="104"/>
      <c r="AS180" s="104"/>
      <c r="AT180" s="104"/>
      <c r="AU180" s="104"/>
      <c r="AV180" s="104"/>
      <c r="AW180" s="104"/>
      <c r="AX180" s="104"/>
      <c r="AY180" s="104"/>
      <c r="AZ180" s="104"/>
      <c r="BA180" s="104"/>
      <c r="BB180" s="104"/>
      <c r="BC180" s="104"/>
      <c r="BD180" s="104"/>
      <c r="BE180" s="104"/>
      <c r="BF180" s="104"/>
      <c r="BG180" s="104"/>
      <c r="BH180" s="104"/>
      <c r="BI180" s="104"/>
      <c r="BJ180" s="104"/>
      <c r="BK180" s="104"/>
      <c r="BL180" s="104"/>
      <c r="BM180" s="104"/>
      <c r="BN180" s="104"/>
      <c r="BO180" s="104"/>
      <c r="BP180" s="104"/>
      <c r="BQ180" s="104"/>
      <c r="BR180" s="104"/>
      <c r="BS180" s="104"/>
      <c r="BT180" s="104"/>
      <c r="BU180" s="104"/>
      <c r="BV180" s="104"/>
      <c r="BW180" s="104"/>
      <c r="BX180" s="104"/>
      <c r="BY180" s="104"/>
      <c r="BZ180" s="104"/>
      <c r="CA180" s="104"/>
      <c r="CB180" s="104"/>
      <c r="CC180" s="104"/>
      <c r="CD180" s="104"/>
      <c r="CE180" s="104"/>
      <c r="CF180" s="104"/>
      <c r="CG180" s="104"/>
      <c r="CH180" s="104"/>
      <c r="CI180" s="104"/>
      <c r="CJ180" s="104"/>
      <c r="CK180" s="104"/>
    </row>
    <row r="181" spans="1:89" x14ac:dyDescent="0.35">
      <c r="A181" s="104"/>
      <c r="B181" s="104"/>
      <c r="C181" s="104"/>
      <c r="D181" s="104"/>
      <c r="E181" s="104"/>
      <c r="F181" s="104"/>
      <c r="G181" s="104"/>
      <c r="H181" s="104"/>
      <c r="I181" s="104"/>
      <c r="J181" s="104"/>
      <c r="K181" s="104"/>
      <c r="L181" s="104"/>
      <c r="M181" s="104"/>
      <c r="N181" s="104"/>
      <c r="O181" s="104"/>
      <c r="P181" s="104"/>
      <c r="Q181" s="104"/>
      <c r="R181" s="104"/>
      <c r="S181" s="104"/>
      <c r="T181" s="104"/>
      <c r="U181" s="104"/>
      <c r="V181" s="104"/>
      <c r="W181" s="104"/>
      <c r="X181" s="104"/>
      <c r="Y181" s="104"/>
      <c r="Z181" s="104"/>
      <c r="AA181" s="104"/>
      <c r="AB181" s="104"/>
      <c r="AC181" s="104"/>
      <c r="AD181" s="104"/>
      <c r="AE181" s="104"/>
      <c r="AF181" s="104"/>
      <c r="AG181" s="104"/>
      <c r="AH181" s="104"/>
      <c r="AI181" s="104"/>
      <c r="AJ181" s="104"/>
      <c r="AK181" s="104"/>
      <c r="AL181" s="104"/>
      <c r="AM181" s="104"/>
      <c r="AN181" s="104"/>
      <c r="AO181" s="104"/>
      <c r="AP181" s="104"/>
      <c r="AQ181" s="104"/>
      <c r="AR181" s="104"/>
      <c r="AS181" s="104"/>
      <c r="AT181" s="104"/>
      <c r="AU181" s="104"/>
      <c r="AV181" s="104"/>
      <c r="AW181" s="104"/>
      <c r="AX181" s="104"/>
      <c r="AY181" s="104"/>
      <c r="AZ181" s="104"/>
      <c r="BA181" s="104"/>
      <c r="BB181" s="104"/>
      <c r="BC181" s="104"/>
      <c r="BD181" s="104"/>
      <c r="BE181" s="104"/>
      <c r="BF181" s="104"/>
      <c r="BG181" s="104"/>
      <c r="BH181" s="104"/>
      <c r="BI181" s="104"/>
      <c r="BJ181" s="104"/>
      <c r="BK181" s="104"/>
      <c r="BL181" s="104"/>
      <c r="BM181" s="104"/>
      <c r="BN181" s="104"/>
      <c r="BO181" s="104"/>
      <c r="BP181" s="104"/>
      <c r="BQ181" s="104"/>
      <c r="BR181" s="104"/>
      <c r="BS181" s="104"/>
      <c r="BT181" s="104"/>
      <c r="BU181" s="104"/>
      <c r="BV181" s="104"/>
      <c r="BW181" s="104"/>
      <c r="BX181" s="104"/>
      <c r="BY181" s="104"/>
      <c r="BZ181" s="104"/>
      <c r="CA181" s="104"/>
      <c r="CB181" s="104"/>
      <c r="CC181" s="104"/>
      <c r="CD181" s="104"/>
      <c r="CE181" s="104"/>
      <c r="CF181" s="104"/>
      <c r="CG181" s="104"/>
      <c r="CH181" s="104"/>
      <c r="CI181" s="104"/>
      <c r="CJ181" s="104"/>
      <c r="CK181" s="104"/>
    </row>
    <row r="182" spans="1:89" x14ac:dyDescent="0.35">
      <c r="A182" s="104"/>
      <c r="B182" s="104"/>
      <c r="C182" s="104"/>
      <c r="D182" s="104"/>
      <c r="E182" s="104"/>
      <c r="F182" s="104"/>
      <c r="G182" s="104"/>
      <c r="H182" s="104"/>
      <c r="I182" s="104"/>
      <c r="J182" s="104"/>
      <c r="K182" s="104"/>
      <c r="L182" s="104"/>
      <c r="M182" s="104"/>
      <c r="N182" s="104"/>
      <c r="O182" s="104"/>
      <c r="P182" s="104"/>
      <c r="Q182" s="104"/>
      <c r="R182" s="104"/>
      <c r="S182" s="104"/>
      <c r="T182" s="104"/>
      <c r="U182" s="104"/>
      <c r="V182" s="104"/>
      <c r="W182" s="104"/>
      <c r="X182" s="104"/>
      <c r="Y182" s="104"/>
      <c r="Z182" s="104"/>
      <c r="AA182" s="104"/>
      <c r="AB182" s="104"/>
      <c r="AC182" s="104"/>
      <c r="AD182" s="104"/>
      <c r="AE182" s="104"/>
      <c r="AF182" s="104"/>
      <c r="AG182" s="104"/>
      <c r="AH182" s="104"/>
      <c r="AI182" s="104"/>
      <c r="AJ182" s="104"/>
      <c r="AK182" s="104"/>
      <c r="AL182" s="104"/>
      <c r="AM182" s="104"/>
      <c r="AN182" s="104"/>
      <c r="AO182" s="104"/>
      <c r="AP182" s="104"/>
      <c r="AQ182" s="104"/>
      <c r="AR182" s="104"/>
      <c r="AS182" s="104"/>
      <c r="AT182" s="104"/>
      <c r="AU182" s="104"/>
      <c r="AV182" s="104"/>
      <c r="AW182" s="104"/>
      <c r="AX182" s="104"/>
      <c r="AY182" s="104"/>
      <c r="AZ182" s="104"/>
      <c r="BA182" s="104"/>
      <c r="BB182" s="104"/>
      <c r="BC182" s="104"/>
      <c r="BD182" s="104"/>
      <c r="BE182" s="104"/>
      <c r="BF182" s="104"/>
      <c r="BG182" s="104"/>
      <c r="BH182" s="104"/>
      <c r="BI182" s="104"/>
      <c r="BJ182" s="104"/>
      <c r="BK182" s="104"/>
      <c r="BL182" s="104"/>
      <c r="BM182" s="104"/>
      <c r="BN182" s="104"/>
      <c r="BO182" s="104"/>
      <c r="BP182" s="104"/>
      <c r="BQ182" s="104"/>
      <c r="BR182" s="104"/>
      <c r="BS182" s="104"/>
      <c r="BT182" s="104"/>
      <c r="BU182" s="104"/>
      <c r="BV182" s="104"/>
      <c r="BW182" s="104"/>
      <c r="BX182" s="104"/>
      <c r="BY182" s="104"/>
      <c r="BZ182" s="104"/>
      <c r="CA182" s="104"/>
      <c r="CB182" s="104"/>
      <c r="CC182" s="104"/>
      <c r="CD182" s="104"/>
      <c r="CE182" s="104"/>
      <c r="CF182" s="104"/>
      <c r="CG182" s="104"/>
      <c r="CH182" s="104"/>
      <c r="CI182" s="104"/>
      <c r="CJ182" s="104"/>
      <c r="CK182" s="104"/>
    </row>
    <row r="183" spans="1:89" x14ac:dyDescent="0.35">
      <c r="A183" s="104"/>
      <c r="B183" s="104"/>
      <c r="C183" s="104"/>
      <c r="D183" s="104"/>
      <c r="E183" s="104"/>
      <c r="F183" s="104"/>
      <c r="G183" s="104"/>
      <c r="H183" s="104"/>
      <c r="I183" s="104"/>
      <c r="J183" s="104"/>
      <c r="K183" s="104"/>
      <c r="L183" s="104"/>
      <c r="M183" s="104"/>
      <c r="N183" s="104"/>
      <c r="O183" s="104"/>
      <c r="P183" s="104"/>
      <c r="Q183" s="104"/>
      <c r="R183" s="104"/>
      <c r="S183" s="104"/>
      <c r="T183" s="104"/>
      <c r="U183" s="104"/>
      <c r="V183" s="104"/>
      <c r="W183" s="104"/>
      <c r="X183" s="104"/>
      <c r="Y183" s="104"/>
      <c r="Z183" s="104"/>
      <c r="AA183" s="104"/>
      <c r="AB183" s="104"/>
      <c r="AC183" s="104"/>
      <c r="AD183" s="104"/>
      <c r="AE183" s="104"/>
      <c r="AF183" s="104"/>
      <c r="AG183" s="104"/>
      <c r="AH183" s="104"/>
      <c r="AI183" s="104"/>
      <c r="AJ183" s="104"/>
      <c r="AK183" s="104"/>
      <c r="AL183" s="104"/>
      <c r="AM183" s="104"/>
      <c r="AN183" s="104"/>
      <c r="AO183" s="104"/>
      <c r="AP183" s="104"/>
      <c r="AQ183" s="104"/>
      <c r="AR183" s="104"/>
      <c r="AS183" s="104"/>
      <c r="AT183" s="104"/>
      <c r="AU183" s="104"/>
      <c r="AV183" s="104"/>
      <c r="AW183" s="104"/>
      <c r="AX183" s="104"/>
      <c r="AY183" s="104"/>
      <c r="AZ183" s="104"/>
      <c r="BA183" s="104"/>
      <c r="BB183" s="104"/>
      <c r="BC183" s="104"/>
      <c r="BD183" s="104"/>
      <c r="BE183" s="104"/>
      <c r="BF183" s="104"/>
      <c r="BG183" s="104"/>
      <c r="BH183" s="104"/>
      <c r="BI183" s="104"/>
      <c r="BJ183" s="104"/>
      <c r="BK183" s="104"/>
      <c r="BL183" s="104"/>
      <c r="BM183" s="104"/>
      <c r="BN183" s="104"/>
      <c r="BO183" s="104"/>
      <c r="BP183" s="104"/>
      <c r="BQ183" s="104"/>
      <c r="BR183" s="104"/>
      <c r="BS183" s="104"/>
      <c r="BT183" s="104"/>
      <c r="BU183" s="104"/>
      <c r="BV183" s="104"/>
      <c r="BW183" s="104"/>
      <c r="BX183" s="104"/>
      <c r="BY183" s="104"/>
      <c r="BZ183" s="104"/>
      <c r="CA183" s="104"/>
      <c r="CB183" s="104"/>
      <c r="CC183" s="104"/>
      <c r="CD183" s="104"/>
      <c r="CE183" s="104"/>
      <c r="CF183" s="104"/>
      <c r="CG183" s="104"/>
      <c r="CH183" s="104"/>
      <c r="CI183" s="104"/>
      <c r="CJ183" s="104"/>
      <c r="CK183" s="104"/>
    </row>
    <row r="184" spans="1:89" x14ac:dyDescent="0.35">
      <c r="A184" s="104"/>
      <c r="B184" s="104"/>
      <c r="C184" s="104"/>
      <c r="D184" s="104"/>
      <c r="E184" s="104"/>
      <c r="F184" s="104"/>
      <c r="G184" s="104"/>
      <c r="H184" s="104"/>
      <c r="I184" s="104"/>
      <c r="J184" s="104"/>
      <c r="K184" s="104"/>
      <c r="L184" s="104"/>
      <c r="M184" s="104"/>
      <c r="N184" s="104"/>
      <c r="O184" s="104"/>
      <c r="P184" s="104"/>
      <c r="Q184" s="104"/>
      <c r="R184" s="104"/>
      <c r="S184" s="104"/>
      <c r="T184" s="104"/>
      <c r="U184" s="104"/>
      <c r="V184" s="104"/>
      <c r="W184" s="104"/>
      <c r="X184" s="104"/>
      <c r="Y184" s="104"/>
      <c r="Z184" s="104"/>
      <c r="AA184" s="104"/>
      <c r="AB184" s="104"/>
      <c r="AC184" s="104"/>
      <c r="AD184" s="104"/>
      <c r="AE184" s="104"/>
      <c r="AF184" s="104"/>
      <c r="AG184" s="104"/>
      <c r="AH184" s="104"/>
      <c r="AI184" s="104"/>
      <c r="AJ184" s="104"/>
      <c r="AK184" s="104"/>
      <c r="AL184" s="104"/>
      <c r="AM184" s="104"/>
      <c r="AN184" s="104"/>
      <c r="AO184" s="104"/>
      <c r="AP184" s="104"/>
      <c r="AQ184" s="104"/>
      <c r="AR184" s="104"/>
      <c r="AS184" s="104"/>
      <c r="AT184" s="104"/>
      <c r="AU184" s="104"/>
      <c r="AV184" s="104"/>
      <c r="AW184" s="104"/>
      <c r="AX184" s="104"/>
      <c r="AY184" s="104"/>
      <c r="AZ184" s="104"/>
      <c r="BA184" s="104"/>
      <c r="BB184" s="104"/>
      <c r="BC184" s="104"/>
      <c r="BD184" s="104"/>
      <c r="BE184" s="104"/>
      <c r="BF184" s="104"/>
      <c r="BG184" s="104"/>
      <c r="BH184" s="104"/>
      <c r="BI184" s="104"/>
      <c r="BJ184" s="104"/>
      <c r="BK184" s="104"/>
      <c r="BL184" s="104"/>
      <c r="BM184" s="104"/>
      <c r="BN184" s="104"/>
      <c r="BO184" s="104"/>
      <c r="BP184" s="104"/>
      <c r="BQ184" s="104"/>
      <c r="BR184" s="104"/>
      <c r="BS184" s="104"/>
      <c r="BT184" s="104"/>
      <c r="BU184" s="104"/>
      <c r="BV184" s="104"/>
      <c r="BW184" s="104"/>
      <c r="BX184" s="104"/>
      <c r="BY184" s="104"/>
      <c r="BZ184" s="104"/>
      <c r="CA184" s="104"/>
      <c r="CB184" s="104"/>
      <c r="CC184" s="104"/>
      <c r="CD184" s="104"/>
      <c r="CE184" s="104"/>
      <c r="CF184" s="104"/>
      <c r="CG184" s="104"/>
      <c r="CH184" s="104"/>
      <c r="CI184" s="104"/>
      <c r="CJ184" s="104"/>
      <c r="CK184" s="104"/>
    </row>
    <row r="185" spans="1:89" x14ac:dyDescent="0.35">
      <c r="A185" s="104"/>
      <c r="B185" s="104"/>
      <c r="C185" s="104"/>
      <c r="D185" s="104"/>
      <c r="E185" s="104"/>
      <c r="F185" s="104"/>
      <c r="G185" s="104"/>
      <c r="H185" s="104"/>
      <c r="I185" s="104"/>
      <c r="J185" s="104"/>
      <c r="K185" s="104"/>
      <c r="L185" s="104"/>
      <c r="M185" s="104"/>
      <c r="N185" s="104"/>
      <c r="O185" s="104"/>
      <c r="P185" s="104"/>
      <c r="Q185" s="104"/>
      <c r="R185" s="104"/>
      <c r="S185" s="104"/>
      <c r="T185" s="104"/>
      <c r="U185" s="104"/>
      <c r="V185" s="104"/>
      <c r="W185" s="104"/>
      <c r="X185" s="104"/>
      <c r="Y185" s="104"/>
      <c r="Z185" s="104"/>
      <c r="AA185" s="104"/>
      <c r="AB185" s="104"/>
      <c r="AC185" s="104"/>
      <c r="AD185" s="104"/>
      <c r="AE185" s="104"/>
      <c r="AF185" s="104"/>
      <c r="AG185" s="104"/>
      <c r="AH185" s="104"/>
      <c r="AI185" s="104"/>
      <c r="AJ185" s="104"/>
      <c r="AK185" s="104"/>
      <c r="AL185" s="104"/>
      <c r="AM185" s="104"/>
      <c r="AN185" s="104"/>
      <c r="AO185" s="104"/>
      <c r="AP185" s="104"/>
      <c r="AQ185" s="104"/>
      <c r="AR185" s="104"/>
      <c r="AS185" s="104"/>
      <c r="AT185" s="104"/>
      <c r="AU185" s="104"/>
      <c r="AV185" s="104"/>
      <c r="AW185" s="104"/>
      <c r="AX185" s="104"/>
      <c r="AY185" s="104"/>
      <c r="AZ185" s="104"/>
      <c r="BA185" s="104"/>
      <c r="BB185" s="104"/>
      <c r="BC185" s="104"/>
      <c r="BD185" s="104"/>
      <c r="BE185" s="104"/>
      <c r="BF185" s="104"/>
      <c r="BG185" s="104"/>
      <c r="BH185" s="104"/>
      <c r="BI185" s="104"/>
      <c r="BJ185" s="104"/>
      <c r="BK185" s="104"/>
      <c r="BL185" s="104"/>
      <c r="BM185" s="104"/>
      <c r="BN185" s="104"/>
      <c r="BO185" s="104"/>
      <c r="BP185" s="104"/>
      <c r="BQ185" s="104"/>
      <c r="BR185" s="104"/>
      <c r="BS185" s="104"/>
      <c r="BT185" s="104"/>
      <c r="BU185" s="104"/>
      <c r="BV185" s="104"/>
      <c r="BW185" s="104"/>
      <c r="BX185" s="104"/>
      <c r="BY185" s="104"/>
      <c r="BZ185" s="104"/>
      <c r="CA185" s="104"/>
      <c r="CB185" s="104"/>
      <c r="CC185" s="104"/>
      <c r="CD185" s="104"/>
      <c r="CE185" s="104"/>
      <c r="CF185" s="104"/>
      <c r="CG185" s="104"/>
      <c r="CH185" s="104"/>
      <c r="CI185" s="104"/>
      <c r="CJ185" s="104"/>
      <c r="CK185" s="104"/>
    </row>
    <row r="186" spans="1:89" x14ac:dyDescent="0.35">
      <c r="A186" s="104"/>
      <c r="B186" s="104"/>
      <c r="C186" s="104"/>
      <c r="D186" s="104"/>
      <c r="E186" s="104"/>
      <c r="F186" s="104"/>
      <c r="G186" s="104"/>
      <c r="H186" s="104"/>
      <c r="I186" s="104"/>
      <c r="J186" s="104"/>
      <c r="K186" s="104"/>
      <c r="L186" s="104"/>
      <c r="M186" s="104"/>
      <c r="N186" s="104"/>
      <c r="O186" s="104"/>
      <c r="P186" s="104"/>
      <c r="Q186" s="104"/>
      <c r="R186" s="104"/>
      <c r="S186" s="104"/>
      <c r="T186" s="104"/>
      <c r="U186" s="104"/>
      <c r="V186" s="104"/>
      <c r="W186" s="104"/>
      <c r="X186" s="104"/>
      <c r="Y186" s="104"/>
      <c r="Z186" s="104"/>
      <c r="AA186" s="104"/>
      <c r="AB186" s="104"/>
      <c r="AC186" s="104"/>
      <c r="AD186" s="104"/>
      <c r="AE186" s="104"/>
      <c r="AF186" s="104"/>
      <c r="AG186" s="104"/>
      <c r="AH186" s="104"/>
      <c r="AI186" s="104"/>
      <c r="AJ186" s="104"/>
      <c r="AK186" s="104"/>
      <c r="AL186" s="104"/>
      <c r="AM186" s="104"/>
      <c r="AN186" s="104"/>
      <c r="AO186" s="104"/>
      <c r="AP186" s="104"/>
      <c r="AQ186" s="104"/>
      <c r="AR186" s="104"/>
      <c r="AS186" s="104"/>
      <c r="AT186" s="104"/>
      <c r="AU186" s="104"/>
      <c r="AV186" s="104"/>
      <c r="AW186" s="104"/>
      <c r="AX186" s="104"/>
      <c r="AY186" s="104"/>
      <c r="AZ186" s="104"/>
      <c r="BA186" s="104"/>
      <c r="BB186" s="104"/>
      <c r="BC186" s="104"/>
      <c r="BD186" s="104"/>
      <c r="BE186" s="104"/>
      <c r="BF186" s="104"/>
      <c r="BG186" s="104"/>
      <c r="BH186" s="104"/>
      <c r="BI186" s="104"/>
      <c r="BJ186" s="104"/>
      <c r="BK186" s="104"/>
      <c r="BL186" s="104"/>
      <c r="BM186" s="104"/>
      <c r="BN186" s="104"/>
      <c r="BO186" s="104"/>
      <c r="BP186" s="104"/>
      <c r="BQ186" s="104"/>
      <c r="BR186" s="104"/>
      <c r="BS186" s="104"/>
      <c r="BT186" s="104"/>
      <c r="BU186" s="104"/>
      <c r="BV186" s="104"/>
      <c r="BW186" s="104"/>
      <c r="BX186" s="104"/>
      <c r="BY186" s="104"/>
      <c r="BZ186" s="104"/>
      <c r="CA186" s="104"/>
      <c r="CB186" s="104"/>
      <c r="CC186" s="104"/>
      <c r="CD186" s="104"/>
      <c r="CE186" s="104"/>
      <c r="CF186" s="104"/>
      <c r="CG186" s="104"/>
      <c r="CH186" s="104"/>
      <c r="CI186" s="104"/>
      <c r="CJ186" s="104"/>
      <c r="CK186" s="104"/>
    </row>
    <row r="187" spans="1:89" x14ac:dyDescent="0.35">
      <c r="A187" s="104"/>
      <c r="B187" s="104"/>
      <c r="C187" s="104"/>
      <c r="D187" s="104"/>
      <c r="E187" s="104"/>
      <c r="F187" s="104"/>
      <c r="G187" s="104"/>
      <c r="H187" s="104"/>
      <c r="I187" s="104"/>
      <c r="J187" s="104"/>
      <c r="K187" s="104"/>
      <c r="L187" s="104"/>
      <c r="M187" s="104"/>
      <c r="N187" s="104"/>
      <c r="O187" s="104"/>
      <c r="P187" s="104"/>
      <c r="Q187" s="104"/>
      <c r="R187" s="104"/>
      <c r="S187" s="104"/>
      <c r="T187" s="104"/>
      <c r="U187" s="104"/>
      <c r="V187" s="104"/>
      <c r="W187" s="104"/>
      <c r="X187" s="104"/>
      <c r="Y187" s="104"/>
      <c r="Z187" s="104"/>
      <c r="AA187" s="104"/>
      <c r="AB187" s="104"/>
      <c r="AC187" s="104"/>
      <c r="AD187" s="104"/>
      <c r="AE187" s="104"/>
      <c r="AF187" s="104"/>
      <c r="AG187" s="104"/>
      <c r="AH187" s="104"/>
      <c r="AI187" s="104"/>
      <c r="AJ187" s="104"/>
      <c r="AK187" s="104"/>
      <c r="AL187" s="104"/>
      <c r="AM187" s="104"/>
      <c r="AN187" s="104"/>
      <c r="AO187" s="104"/>
      <c r="AP187" s="104"/>
      <c r="AQ187" s="104"/>
      <c r="AR187" s="104"/>
      <c r="AS187" s="104"/>
      <c r="AT187" s="104"/>
      <c r="AU187" s="104"/>
      <c r="AV187" s="104"/>
      <c r="AW187" s="104"/>
      <c r="AX187" s="104"/>
      <c r="AY187" s="104"/>
      <c r="AZ187" s="104"/>
      <c r="BA187" s="104"/>
      <c r="BB187" s="104"/>
      <c r="BC187" s="104"/>
      <c r="BD187" s="104"/>
      <c r="BE187" s="104"/>
      <c r="BF187" s="104"/>
      <c r="BG187" s="104"/>
      <c r="BH187" s="104"/>
      <c r="BI187" s="104"/>
      <c r="BJ187" s="104"/>
      <c r="BK187" s="104"/>
      <c r="BL187" s="104"/>
      <c r="BM187" s="104"/>
      <c r="BN187" s="104"/>
      <c r="BO187" s="104"/>
      <c r="BP187" s="104"/>
      <c r="BQ187" s="104"/>
      <c r="BR187" s="104"/>
      <c r="BS187" s="104"/>
      <c r="BT187" s="104"/>
      <c r="BU187" s="104"/>
      <c r="BV187" s="104"/>
      <c r="BW187" s="104"/>
      <c r="BX187" s="104"/>
      <c r="BY187" s="104"/>
      <c r="BZ187" s="104"/>
      <c r="CA187" s="104"/>
      <c r="CB187" s="104"/>
      <c r="CC187" s="104"/>
      <c r="CD187" s="104"/>
      <c r="CE187" s="104"/>
      <c r="CF187" s="104"/>
      <c r="CG187" s="104"/>
      <c r="CH187" s="104"/>
      <c r="CI187" s="104"/>
      <c r="CJ187" s="104"/>
      <c r="CK187" s="104"/>
    </row>
    <row r="188" spans="1:89" x14ac:dyDescent="0.35">
      <c r="A188" s="104"/>
      <c r="B188" s="104"/>
      <c r="C188" s="104"/>
      <c r="D188" s="104"/>
      <c r="E188" s="104"/>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4"/>
      <c r="AY188" s="104"/>
      <c r="AZ188" s="104"/>
      <c r="BA188" s="104"/>
      <c r="BB188" s="104"/>
      <c r="BC188" s="104"/>
      <c r="BD188" s="104"/>
      <c r="BE188" s="104"/>
      <c r="BF188" s="104"/>
      <c r="BG188" s="104"/>
      <c r="BH188" s="104"/>
      <c r="BI188" s="104"/>
      <c r="BJ188" s="104"/>
      <c r="BK188" s="104"/>
      <c r="BL188" s="104"/>
      <c r="BM188" s="104"/>
      <c r="BN188" s="104"/>
      <c r="BO188" s="104"/>
      <c r="BP188" s="104"/>
      <c r="BQ188" s="104"/>
      <c r="BR188" s="104"/>
      <c r="BS188" s="104"/>
      <c r="BT188" s="104"/>
      <c r="BU188" s="104"/>
      <c r="BV188" s="104"/>
      <c r="BW188" s="104"/>
      <c r="BX188" s="104"/>
      <c r="BY188" s="104"/>
      <c r="BZ188" s="104"/>
      <c r="CA188" s="104"/>
      <c r="CB188" s="104"/>
      <c r="CC188" s="104"/>
      <c r="CD188" s="104"/>
      <c r="CE188" s="104"/>
      <c r="CF188" s="104"/>
      <c r="CG188" s="104"/>
      <c r="CH188" s="104"/>
      <c r="CI188" s="104"/>
      <c r="CJ188" s="104"/>
      <c r="CK188" s="104"/>
    </row>
    <row r="189" spans="1:89" x14ac:dyDescent="0.35">
      <c r="A189" s="104"/>
      <c r="B189" s="104"/>
      <c r="C189" s="104"/>
      <c r="D189" s="104"/>
      <c r="E189" s="104"/>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04"/>
      <c r="AY189" s="104"/>
      <c r="AZ189" s="104"/>
      <c r="BA189" s="104"/>
      <c r="BB189" s="104"/>
      <c r="BC189" s="104"/>
      <c r="BD189" s="104"/>
      <c r="BE189" s="104"/>
      <c r="BF189" s="104"/>
      <c r="BG189" s="104"/>
      <c r="BH189" s="104"/>
      <c r="BI189" s="104"/>
      <c r="BJ189" s="104"/>
      <c r="BK189" s="104"/>
      <c r="BL189" s="104"/>
      <c r="BM189" s="104"/>
      <c r="BN189" s="104"/>
      <c r="BO189" s="104"/>
      <c r="BP189" s="104"/>
      <c r="BQ189" s="104"/>
      <c r="BR189" s="104"/>
      <c r="BS189" s="104"/>
      <c r="BT189" s="104"/>
      <c r="BU189" s="104"/>
      <c r="BV189" s="104"/>
      <c r="BW189" s="104"/>
      <c r="BX189" s="104"/>
      <c r="BY189" s="104"/>
      <c r="BZ189" s="104"/>
      <c r="CA189" s="104"/>
      <c r="CB189" s="104"/>
      <c r="CC189" s="104"/>
      <c r="CD189" s="104"/>
      <c r="CE189" s="104"/>
      <c r="CF189" s="104"/>
      <c r="CG189" s="104"/>
      <c r="CH189" s="104"/>
      <c r="CI189" s="104"/>
      <c r="CJ189" s="104"/>
      <c r="CK189" s="104"/>
    </row>
    <row r="190" spans="1:89" x14ac:dyDescent="0.35">
      <c r="A190" s="104"/>
      <c r="B190" s="104"/>
      <c r="C190" s="104"/>
      <c r="D190" s="104"/>
      <c r="E190" s="104"/>
      <c r="F190" s="104"/>
      <c r="G190" s="104"/>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4"/>
      <c r="AY190" s="104"/>
      <c r="AZ190" s="104"/>
      <c r="BA190" s="104"/>
      <c r="BB190" s="104"/>
      <c r="BC190" s="104"/>
      <c r="BD190" s="104"/>
      <c r="BE190" s="104"/>
      <c r="BF190" s="104"/>
      <c r="BG190" s="104"/>
      <c r="BH190" s="104"/>
      <c r="BI190" s="104"/>
      <c r="BJ190" s="104"/>
      <c r="BK190" s="104"/>
      <c r="BL190" s="104"/>
      <c r="BM190" s="104"/>
      <c r="BN190" s="104"/>
      <c r="BO190" s="104"/>
      <c r="BP190" s="104"/>
      <c r="BQ190" s="104"/>
      <c r="BR190" s="104"/>
      <c r="BS190" s="104"/>
      <c r="BT190" s="104"/>
      <c r="BU190" s="104"/>
      <c r="BV190" s="104"/>
      <c r="BW190" s="104"/>
      <c r="BX190" s="104"/>
      <c r="BY190" s="104"/>
      <c r="BZ190" s="104"/>
      <c r="CA190" s="104"/>
      <c r="CB190" s="104"/>
      <c r="CC190" s="104"/>
      <c r="CD190" s="104"/>
      <c r="CE190" s="104"/>
      <c r="CF190" s="104"/>
      <c r="CG190" s="104"/>
      <c r="CH190" s="104"/>
      <c r="CI190" s="104"/>
      <c r="CJ190" s="104"/>
      <c r="CK190" s="104"/>
    </row>
    <row r="191" spans="1:89" x14ac:dyDescent="0.35">
      <c r="A191" s="104"/>
      <c r="B191" s="104"/>
      <c r="C191" s="104"/>
      <c r="D191" s="104"/>
      <c r="E191" s="104"/>
      <c r="F191" s="104"/>
      <c r="G191" s="104"/>
      <c r="H191" s="104"/>
      <c r="I191" s="104"/>
      <c r="J191" s="104"/>
      <c r="K191" s="104"/>
      <c r="L191" s="104"/>
      <c r="M191" s="104"/>
      <c r="N191" s="104"/>
      <c r="O191" s="104"/>
      <c r="P191" s="104"/>
      <c r="Q191" s="104"/>
      <c r="R191" s="104"/>
      <c r="S191" s="104"/>
      <c r="T191" s="104"/>
      <c r="U191" s="104"/>
      <c r="V191" s="104"/>
      <c r="W191" s="104"/>
      <c r="X191" s="104"/>
      <c r="Y191" s="104"/>
      <c r="Z191" s="104"/>
      <c r="AA191" s="104"/>
      <c r="AB191" s="104"/>
      <c r="AC191" s="104"/>
      <c r="AD191" s="104"/>
      <c r="AE191" s="104"/>
      <c r="AF191" s="104"/>
      <c r="AG191" s="104"/>
      <c r="AH191" s="104"/>
      <c r="AI191" s="104"/>
      <c r="AJ191" s="104"/>
      <c r="AK191" s="104"/>
      <c r="AL191" s="104"/>
      <c r="AM191" s="104"/>
      <c r="AN191" s="104"/>
      <c r="AO191" s="104"/>
      <c r="AP191" s="104"/>
      <c r="AQ191" s="104"/>
      <c r="AR191" s="104"/>
      <c r="AS191" s="104"/>
      <c r="AT191" s="104"/>
      <c r="AU191" s="104"/>
      <c r="AV191" s="104"/>
      <c r="AW191" s="104"/>
      <c r="AX191" s="104"/>
      <c r="AY191" s="104"/>
      <c r="AZ191" s="104"/>
      <c r="BA191" s="104"/>
      <c r="BB191" s="104"/>
      <c r="BC191" s="104"/>
      <c r="BD191" s="104"/>
      <c r="BE191" s="104"/>
      <c r="BF191" s="104"/>
      <c r="BG191" s="104"/>
      <c r="BH191" s="104"/>
      <c r="BI191" s="104"/>
      <c r="BJ191" s="104"/>
      <c r="BK191" s="104"/>
      <c r="BL191" s="104"/>
      <c r="BM191" s="104"/>
      <c r="BN191" s="104"/>
      <c r="BO191" s="104"/>
      <c r="BP191" s="104"/>
      <c r="BQ191" s="104"/>
      <c r="BR191" s="104"/>
      <c r="BS191" s="104"/>
      <c r="BT191" s="104"/>
      <c r="BU191" s="104"/>
      <c r="BV191" s="104"/>
      <c r="BW191" s="104"/>
      <c r="BX191" s="104"/>
      <c r="BY191" s="104"/>
      <c r="BZ191" s="104"/>
      <c r="CA191" s="104"/>
      <c r="CB191" s="104"/>
      <c r="CC191" s="104"/>
      <c r="CD191" s="104"/>
      <c r="CE191" s="104"/>
      <c r="CF191" s="104"/>
      <c r="CG191" s="104"/>
      <c r="CH191" s="104"/>
      <c r="CI191" s="104"/>
      <c r="CJ191" s="104"/>
      <c r="CK191" s="104"/>
    </row>
    <row r="192" spans="1:89" x14ac:dyDescent="0.35">
      <c r="A192" s="104"/>
      <c r="B192" s="104"/>
      <c r="C192" s="104"/>
      <c r="D192" s="104"/>
      <c r="E192" s="104"/>
      <c r="F192" s="104"/>
      <c r="G192" s="104"/>
      <c r="H192" s="104"/>
      <c r="I192" s="104"/>
      <c r="J192" s="104"/>
      <c r="K192" s="104"/>
      <c r="L192" s="104"/>
      <c r="M192" s="104"/>
      <c r="N192" s="104"/>
      <c r="O192" s="104"/>
      <c r="P192" s="104"/>
      <c r="Q192" s="104"/>
      <c r="R192" s="104"/>
      <c r="S192" s="104"/>
      <c r="T192" s="104"/>
      <c r="U192" s="104"/>
      <c r="V192" s="104"/>
      <c r="W192" s="104"/>
      <c r="X192" s="104"/>
      <c r="Y192" s="104"/>
      <c r="Z192" s="104"/>
      <c r="AA192" s="104"/>
      <c r="AB192" s="104"/>
      <c r="AC192" s="104"/>
      <c r="AD192" s="104"/>
      <c r="AE192" s="104"/>
      <c r="AF192" s="104"/>
      <c r="AG192" s="104"/>
      <c r="AH192" s="104"/>
      <c r="AI192" s="104"/>
      <c r="AJ192" s="104"/>
      <c r="AK192" s="104"/>
      <c r="AL192" s="104"/>
      <c r="AM192" s="104"/>
      <c r="AN192" s="104"/>
      <c r="AO192" s="104"/>
      <c r="AP192" s="104"/>
      <c r="AQ192" s="104"/>
      <c r="AR192" s="104"/>
      <c r="AS192" s="104"/>
      <c r="AT192" s="104"/>
      <c r="AU192" s="104"/>
      <c r="AV192" s="104"/>
      <c r="AW192" s="104"/>
      <c r="AX192" s="104"/>
      <c r="AY192" s="104"/>
      <c r="AZ192" s="104"/>
      <c r="BA192" s="104"/>
      <c r="BB192" s="104"/>
      <c r="BC192" s="104"/>
      <c r="BD192" s="104"/>
      <c r="BE192" s="104"/>
      <c r="BF192" s="104"/>
      <c r="BG192" s="104"/>
      <c r="BH192" s="104"/>
      <c r="BI192" s="104"/>
      <c r="BJ192" s="104"/>
      <c r="BK192" s="104"/>
      <c r="BL192" s="104"/>
      <c r="BM192" s="104"/>
      <c r="BN192" s="104"/>
      <c r="BO192" s="104"/>
      <c r="BP192" s="104"/>
      <c r="BQ192" s="104"/>
      <c r="BR192" s="104"/>
      <c r="BS192" s="104"/>
      <c r="BT192" s="104"/>
      <c r="BU192" s="104"/>
      <c r="BV192" s="104"/>
      <c r="BW192" s="104"/>
      <c r="BX192" s="104"/>
      <c r="BY192" s="104"/>
      <c r="BZ192" s="104"/>
      <c r="CA192" s="104"/>
      <c r="CB192" s="104"/>
      <c r="CC192" s="104"/>
      <c r="CD192" s="104"/>
      <c r="CE192" s="104"/>
      <c r="CF192" s="104"/>
      <c r="CG192" s="104"/>
      <c r="CH192" s="104"/>
      <c r="CI192" s="104"/>
      <c r="CJ192" s="104"/>
      <c r="CK192" s="104"/>
    </row>
    <row r="193" spans="1:89" x14ac:dyDescent="0.35">
      <c r="A193" s="104"/>
      <c r="B193" s="104"/>
      <c r="C193" s="104"/>
      <c r="D193" s="104"/>
      <c r="E193" s="104"/>
      <c r="F193" s="104"/>
      <c r="G193" s="104"/>
      <c r="H193" s="104"/>
      <c r="I193" s="104"/>
      <c r="J193" s="104"/>
      <c r="K193" s="104"/>
      <c r="L193" s="104"/>
      <c r="M193" s="104"/>
      <c r="N193" s="104"/>
      <c r="O193" s="104"/>
      <c r="P193" s="104"/>
      <c r="Q193" s="104"/>
      <c r="R193" s="104"/>
      <c r="S193" s="104"/>
      <c r="T193" s="104"/>
      <c r="U193" s="104"/>
      <c r="V193" s="104"/>
      <c r="W193" s="104"/>
      <c r="X193" s="104"/>
      <c r="Y193" s="104"/>
      <c r="Z193" s="104"/>
      <c r="AA193" s="104"/>
      <c r="AB193" s="104"/>
      <c r="AC193" s="104"/>
      <c r="AD193" s="104"/>
      <c r="AE193" s="104"/>
      <c r="AF193" s="104"/>
      <c r="AG193" s="104"/>
      <c r="AH193" s="104"/>
      <c r="AI193" s="104"/>
      <c r="AJ193" s="104"/>
      <c r="AK193" s="104"/>
      <c r="AL193" s="104"/>
      <c r="AM193" s="104"/>
      <c r="AN193" s="104"/>
      <c r="AO193" s="104"/>
      <c r="AP193" s="104"/>
      <c r="AQ193" s="104"/>
      <c r="AR193" s="104"/>
      <c r="AS193" s="104"/>
      <c r="AT193" s="104"/>
      <c r="AU193" s="104"/>
      <c r="AV193" s="104"/>
      <c r="AW193" s="104"/>
      <c r="AX193" s="104"/>
      <c r="AY193" s="104"/>
      <c r="AZ193" s="104"/>
      <c r="BA193" s="104"/>
      <c r="BB193" s="104"/>
      <c r="BC193" s="104"/>
      <c r="BD193" s="104"/>
      <c r="BE193" s="104"/>
      <c r="BF193" s="104"/>
      <c r="BG193" s="104"/>
      <c r="BH193" s="104"/>
      <c r="BI193" s="104"/>
      <c r="BJ193" s="104"/>
      <c r="BK193" s="104"/>
      <c r="BL193" s="104"/>
      <c r="BM193" s="104"/>
      <c r="BN193" s="104"/>
      <c r="BO193" s="104"/>
      <c r="BP193" s="104"/>
      <c r="BQ193" s="104"/>
      <c r="BR193" s="104"/>
      <c r="BS193" s="104"/>
      <c r="BT193" s="104"/>
      <c r="BU193" s="104"/>
      <c r="BV193" s="104"/>
      <c r="BW193" s="104"/>
      <c r="BX193" s="104"/>
      <c r="BY193" s="104"/>
      <c r="BZ193" s="104"/>
      <c r="CA193" s="104"/>
      <c r="CB193" s="104"/>
      <c r="CC193" s="104"/>
      <c r="CD193" s="104"/>
      <c r="CE193" s="104"/>
      <c r="CF193" s="104"/>
      <c r="CG193" s="104"/>
      <c r="CH193" s="104"/>
      <c r="CI193" s="104"/>
      <c r="CJ193" s="104"/>
      <c r="CK193" s="104"/>
    </row>
    <row r="194" spans="1:89" x14ac:dyDescent="0.35">
      <c r="A194" s="104"/>
      <c r="B194" s="104"/>
      <c r="C194" s="104"/>
      <c r="D194" s="104"/>
      <c r="E194" s="104"/>
      <c r="F194" s="104"/>
      <c r="G194" s="104"/>
      <c r="H194" s="104"/>
      <c r="I194" s="104"/>
      <c r="J194" s="104"/>
      <c r="K194" s="104"/>
      <c r="L194" s="104"/>
      <c r="M194" s="104"/>
      <c r="N194" s="104"/>
      <c r="O194" s="104"/>
      <c r="P194" s="104"/>
      <c r="Q194" s="104"/>
      <c r="R194" s="104"/>
      <c r="S194" s="104"/>
      <c r="T194" s="104"/>
      <c r="U194" s="104"/>
      <c r="V194" s="104"/>
      <c r="W194" s="104"/>
      <c r="X194" s="104"/>
      <c r="Y194" s="104"/>
      <c r="Z194" s="104"/>
      <c r="AA194" s="104"/>
      <c r="AB194" s="104"/>
      <c r="AC194" s="104"/>
      <c r="AD194" s="104"/>
      <c r="AE194" s="104"/>
      <c r="AF194" s="104"/>
      <c r="AG194" s="104"/>
      <c r="AH194" s="104"/>
      <c r="AI194" s="104"/>
      <c r="AJ194" s="104"/>
      <c r="AK194" s="104"/>
      <c r="AL194" s="104"/>
      <c r="AM194" s="104"/>
      <c r="AN194" s="104"/>
      <c r="AO194" s="104"/>
      <c r="AP194" s="104"/>
      <c r="AQ194" s="104"/>
      <c r="AR194" s="104"/>
      <c r="AS194" s="104"/>
      <c r="AT194" s="104"/>
      <c r="AU194" s="104"/>
      <c r="AV194" s="104"/>
      <c r="AW194" s="104"/>
      <c r="AX194" s="104"/>
      <c r="AY194" s="104"/>
      <c r="AZ194" s="104"/>
      <c r="BA194" s="104"/>
      <c r="BB194" s="104"/>
      <c r="BC194" s="104"/>
      <c r="BD194" s="104"/>
      <c r="BE194" s="104"/>
      <c r="BF194" s="104"/>
      <c r="BG194" s="104"/>
      <c r="BH194" s="104"/>
      <c r="BI194" s="104"/>
      <c r="BJ194" s="104"/>
      <c r="BK194" s="104"/>
      <c r="BL194" s="104"/>
      <c r="BM194" s="104"/>
      <c r="BN194" s="104"/>
      <c r="BO194" s="104"/>
      <c r="BP194" s="104"/>
      <c r="BQ194" s="104"/>
      <c r="BR194" s="104"/>
      <c r="BS194" s="104"/>
      <c r="BT194" s="104"/>
      <c r="BU194" s="104"/>
      <c r="BV194" s="104"/>
      <c r="BW194" s="104"/>
      <c r="BX194" s="104"/>
      <c r="BY194" s="104"/>
      <c r="BZ194" s="104"/>
      <c r="CA194" s="104"/>
      <c r="CB194" s="104"/>
      <c r="CC194" s="104"/>
      <c r="CD194" s="104"/>
      <c r="CE194" s="104"/>
      <c r="CF194" s="104"/>
      <c r="CG194" s="104"/>
      <c r="CH194" s="104"/>
      <c r="CI194" s="104"/>
      <c r="CJ194" s="104"/>
      <c r="CK194" s="104"/>
    </row>
    <row r="195" spans="1:89" x14ac:dyDescent="0.35">
      <c r="A195" s="104"/>
      <c r="B195" s="104"/>
      <c r="C195" s="104"/>
      <c r="D195" s="104"/>
      <c r="E195" s="104"/>
      <c r="F195" s="104"/>
      <c r="G195" s="104"/>
      <c r="H195" s="104"/>
      <c r="I195" s="104"/>
      <c r="J195" s="104"/>
      <c r="K195" s="104"/>
      <c r="L195" s="104"/>
      <c r="M195" s="104"/>
      <c r="N195" s="104"/>
      <c r="O195" s="104"/>
      <c r="P195" s="104"/>
      <c r="Q195" s="104"/>
      <c r="R195" s="104"/>
      <c r="S195" s="104"/>
      <c r="T195" s="104"/>
      <c r="U195" s="104"/>
      <c r="V195" s="104"/>
      <c r="W195" s="104"/>
      <c r="X195" s="104"/>
      <c r="Y195" s="104"/>
      <c r="Z195" s="104"/>
      <c r="AA195" s="104"/>
      <c r="AB195" s="104"/>
      <c r="AC195" s="104"/>
      <c r="AD195" s="104"/>
      <c r="AE195" s="104"/>
      <c r="AF195" s="104"/>
      <c r="AG195" s="104"/>
      <c r="AH195" s="104"/>
      <c r="AI195" s="104"/>
      <c r="AJ195" s="104"/>
      <c r="AK195" s="104"/>
      <c r="AL195" s="104"/>
      <c r="AM195" s="104"/>
      <c r="AN195" s="104"/>
      <c r="AO195" s="104"/>
      <c r="AP195" s="104"/>
      <c r="AQ195" s="104"/>
      <c r="AR195" s="104"/>
      <c r="AS195" s="104"/>
      <c r="AT195" s="104"/>
      <c r="AU195" s="104"/>
      <c r="AV195" s="104"/>
      <c r="AW195" s="104"/>
      <c r="AX195" s="104"/>
      <c r="AY195" s="104"/>
      <c r="AZ195" s="104"/>
      <c r="BA195" s="104"/>
      <c r="BB195" s="104"/>
      <c r="BC195" s="104"/>
      <c r="BD195" s="104"/>
      <c r="BE195" s="104"/>
      <c r="BF195" s="104"/>
      <c r="BG195" s="104"/>
      <c r="BH195" s="104"/>
      <c r="BI195" s="104"/>
      <c r="BJ195" s="104"/>
      <c r="BK195" s="104"/>
      <c r="BL195" s="104"/>
      <c r="BM195" s="104"/>
      <c r="BN195" s="104"/>
      <c r="BO195" s="104"/>
      <c r="BP195" s="104"/>
      <c r="BQ195" s="104"/>
      <c r="BR195" s="104"/>
      <c r="BS195" s="104"/>
      <c r="BT195" s="104"/>
      <c r="BU195" s="104"/>
      <c r="BV195" s="104"/>
      <c r="BW195" s="104"/>
      <c r="BX195" s="104"/>
      <c r="BY195" s="104"/>
      <c r="BZ195" s="104"/>
      <c r="CA195" s="104"/>
      <c r="CB195" s="104"/>
      <c r="CC195" s="104"/>
      <c r="CD195" s="104"/>
      <c r="CE195" s="104"/>
      <c r="CF195" s="104"/>
      <c r="CG195" s="104"/>
      <c r="CH195" s="104"/>
      <c r="CI195" s="104"/>
      <c r="CJ195" s="104"/>
      <c r="CK195" s="104"/>
    </row>
    <row r="196" spans="1:89" x14ac:dyDescent="0.35">
      <c r="A196" s="104"/>
      <c r="B196" s="104"/>
      <c r="C196" s="104"/>
      <c r="D196" s="104"/>
      <c r="E196" s="104"/>
      <c r="F196" s="104"/>
      <c r="G196" s="104"/>
      <c r="H196" s="104"/>
      <c r="I196" s="104"/>
      <c r="J196" s="104"/>
      <c r="K196" s="104"/>
      <c r="L196" s="104"/>
      <c r="M196" s="104"/>
      <c r="N196" s="104"/>
      <c r="O196" s="104"/>
      <c r="P196" s="104"/>
      <c r="Q196" s="104"/>
      <c r="R196" s="104"/>
      <c r="S196" s="104"/>
      <c r="T196" s="104"/>
      <c r="U196" s="104"/>
      <c r="V196" s="104"/>
      <c r="W196" s="104"/>
      <c r="X196" s="104"/>
      <c r="Y196" s="104"/>
      <c r="Z196" s="104"/>
      <c r="AA196" s="104"/>
      <c r="AB196" s="104"/>
      <c r="AC196" s="104"/>
      <c r="AD196" s="104"/>
      <c r="AE196" s="104"/>
      <c r="AF196" s="104"/>
      <c r="AG196" s="104"/>
      <c r="AH196" s="104"/>
      <c r="AI196" s="104"/>
      <c r="AJ196" s="104"/>
      <c r="AK196" s="104"/>
      <c r="AL196" s="104"/>
      <c r="AM196" s="104"/>
      <c r="AN196" s="104"/>
      <c r="AO196" s="104"/>
      <c r="AP196" s="104"/>
      <c r="AQ196" s="104"/>
      <c r="AR196" s="104"/>
      <c r="AS196" s="104"/>
      <c r="AT196" s="104"/>
      <c r="AU196" s="104"/>
      <c r="AV196" s="104"/>
      <c r="AW196" s="104"/>
      <c r="AX196" s="104"/>
      <c r="AY196" s="104"/>
      <c r="AZ196" s="104"/>
      <c r="BA196" s="104"/>
      <c r="BB196" s="104"/>
      <c r="BC196" s="104"/>
      <c r="BD196" s="104"/>
      <c r="BE196" s="104"/>
      <c r="BF196" s="104"/>
      <c r="BG196" s="104"/>
      <c r="BH196" s="104"/>
      <c r="BI196" s="104"/>
      <c r="BJ196" s="104"/>
      <c r="BK196" s="104"/>
      <c r="BL196" s="104"/>
      <c r="BM196" s="104"/>
      <c r="BN196" s="104"/>
      <c r="BO196" s="104"/>
      <c r="BP196" s="104"/>
      <c r="BQ196" s="104"/>
      <c r="BR196" s="104"/>
      <c r="BS196" s="104"/>
      <c r="BT196" s="104"/>
      <c r="BU196" s="104"/>
      <c r="BV196" s="104"/>
      <c r="BW196" s="104"/>
      <c r="BX196" s="104"/>
      <c r="BY196" s="104"/>
      <c r="BZ196" s="104"/>
      <c r="CA196" s="104"/>
      <c r="CB196" s="104"/>
      <c r="CC196" s="104"/>
      <c r="CD196" s="104"/>
      <c r="CE196" s="104"/>
      <c r="CF196" s="104"/>
      <c r="CG196" s="104"/>
      <c r="CH196" s="104"/>
      <c r="CI196" s="104"/>
      <c r="CJ196" s="104"/>
      <c r="CK196" s="104"/>
    </row>
    <row r="197" spans="1:89" x14ac:dyDescent="0.35">
      <c r="A197" s="104"/>
      <c r="B197" s="104"/>
      <c r="C197" s="104"/>
      <c r="D197" s="104"/>
      <c r="E197" s="104"/>
      <c r="F197" s="104"/>
      <c r="G197" s="104"/>
      <c r="H197" s="104"/>
      <c r="I197" s="104"/>
      <c r="J197" s="104"/>
      <c r="K197" s="104"/>
      <c r="L197" s="104"/>
      <c r="M197" s="104"/>
      <c r="N197" s="104"/>
      <c r="O197" s="104"/>
      <c r="P197" s="104"/>
      <c r="Q197" s="104"/>
      <c r="R197" s="104"/>
      <c r="S197" s="104"/>
      <c r="T197" s="104"/>
      <c r="U197" s="104"/>
      <c r="V197" s="104"/>
      <c r="W197" s="104"/>
      <c r="X197" s="104"/>
      <c r="Y197" s="104"/>
      <c r="Z197" s="104"/>
      <c r="AA197" s="104"/>
      <c r="AB197" s="104"/>
      <c r="AC197" s="104"/>
      <c r="AD197" s="104"/>
      <c r="AE197" s="104"/>
      <c r="AF197" s="104"/>
      <c r="AG197" s="104"/>
      <c r="AH197" s="104"/>
      <c r="AI197" s="104"/>
      <c r="AJ197" s="104"/>
      <c r="AK197" s="104"/>
      <c r="AL197" s="104"/>
      <c r="AM197" s="104"/>
      <c r="AN197" s="104"/>
      <c r="AO197" s="104"/>
      <c r="AP197" s="104"/>
      <c r="AQ197" s="104"/>
      <c r="AR197" s="104"/>
      <c r="AS197" s="104"/>
      <c r="AT197" s="104"/>
      <c r="AU197" s="104"/>
      <c r="AV197" s="104"/>
      <c r="AW197" s="104"/>
      <c r="AX197" s="104"/>
      <c r="AY197" s="104"/>
      <c r="AZ197" s="104"/>
      <c r="BA197" s="104"/>
      <c r="BB197" s="104"/>
      <c r="BC197" s="104"/>
      <c r="BD197" s="104"/>
      <c r="BE197" s="104"/>
      <c r="BF197" s="104"/>
      <c r="BG197" s="104"/>
      <c r="BH197" s="104"/>
      <c r="BI197" s="104"/>
      <c r="BJ197" s="104"/>
      <c r="BK197" s="104"/>
      <c r="BL197" s="104"/>
      <c r="BM197" s="104"/>
      <c r="BN197" s="104"/>
      <c r="BO197" s="104"/>
      <c r="BP197" s="104"/>
      <c r="BQ197" s="104"/>
      <c r="BR197" s="104"/>
      <c r="BS197" s="104"/>
      <c r="BT197" s="104"/>
      <c r="BU197" s="104"/>
      <c r="BV197" s="104"/>
      <c r="BW197" s="104"/>
      <c r="BX197" s="104"/>
      <c r="BY197" s="104"/>
      <c r="BZ197" s="104"/>
      <c r="CA197" s="104"/>
      <c r="CB197" s="104"/>
      <c r="CC197" s="104"/>
      <c r="CD197" s="104"/>
      <c r="CE197" s="104"/>
      <c r="CF197" s="104"/>
      <c r="CG197" s="104"/>
      <c r="CH197" s="104"/>
      <c r="CI197" s="104"/>
      <c r="CJ197" s="104"/>
      <c r="CK197" s="104"/>
    </row>
    <row r="198" spans="1:89" x14ac:dyDescent="0.35">
      <c r="A198" s="104"/>
      <c r="B198" s="104"/>
      <c r="C198" s="104"/>
      <c r="D198" s="104"/>
      <c r="E198" s="104"/>
      <c r="F198" s="104"/>
      <c r="G198" s="104"/>
      <c r="H198" s="104"/>
      <c r="I198" s="104"/>
      <c r="J198" s="104"/>
      <c r="K198" s="104"/>
      <c r="L198" s="104"/>
      <c r="M198" s="104"/>
      <c r="N198" s="104"/>
      <c r="O198" s="104"/>
      <c r="P198" s="104"/>
      <c r="Q198" s="104"/>
      <c r="R198" s="104"/>
      <c r="S198" s="104"/>
      <c r="T198" s="104"/>
      <c r="U198" s="104"/>
      <c r="V198" s="104"/>
      <c r="W198" s="104"/>
      <c r="X198" s="104"/>
      <c r="Y198" s="104"/>
      <c r="Z198" s="104"/>
      <c r="AA198" s="104"/>
      <c r="AB198" s="104"/>
      <c r="AC198" s="104"/>
      <c r="AD198" s="104"/>
      <c r="AE198" s="104"/>
      <c r="AF198" s="104"/>
      <c r="AG198" s="104"/>
      <c r="AH198" s="104"/>
      <c r="AI198" s="104"/>
      <c r="AJ198" s="104"/>
      <c r="AK198" s="104"/>
      <c r="AL198" s="104"/>
      <c r="AM198" s="104"/>
      <c r="AN198" s="104"/>
      <c r="AO198" s="104"/>
      <c r="AP198" s="104"/>
      <c r="AQ198" s="104"/>
      <c r="AR198" s="104"/>
      <c r="AS198" s="104"/>
      <c r="AT198" s="104"/>
      <c r="AU198" s="104"/>
      <c r="AV198" s="104"/>
      <c r="AW198" s="104"/>
      <c r="AX198" s="104"/>
      <c r="AY198" s="104"/>
      <c r="AZ198" s="104"/>
      <c r="BA198" s="104"/>
      <c r="BB198" s="104"/>
      <c r="BC198" s="104"/>
      <c r="BD198" s="104"/>
      <c r="BE198" s="104"/>
      <c r="BF198" s="104"/>
      <c r="BG198" s="104"/>
      <c r="BH198" s="104"/>
      <c r="BI198" s="104"/>
      <c r="BJ198" s="104"/>
      <c r="BK198" s="104"/>
      <c r="BL198" s="104"/>
      <c r="BM198" s="104"/>
      <c r="BN198" s="104"/>
      <c r="BO198" s="104"/>
      <c r="BP198" s="104"/>
      <c r="BQ198" s="104"/>
      <c r="BR198" s="104"/>
      <c r="BS198" s="104"/>
      <c r="BT198" s="104"/>
      <c r="BU198" s="104"/>
      <c r="BV198" s="104"/>
      <c r="BW198" s="104"/>
      <c r="BX198" s="104"/>
      <c r="BY198" s="104"/>
      <c r="BZ198" s="104"/>
      <c r="CA198" s="104"/>
      <c r="CB198" s="104"/>
      <c r="CC198" s="104"/>
      <c r="CD198" s="104"/>
      <c r="CE198" s="104"/>
      <c r="CF198" s="104"/>
      <c r="CG198" s="104"/>
      <c r="CH198" s="104"/>
      <c r="CI198" s="104"/>
      <c r="CJ198" s="104"/>
      <c r="CK198" s="104"/>
    </row>
    <row r="199" spans="1:89" x14ac:dyDescent="0.35">
      <c r="A199" s="104"/>
      <c r="B199" s="104"/>
      <c r="C199" s="104"/>
      <c r="D199" s="104"/>
      <c r="E199" s="104"/>
      <c r="F199" s="104"/>
      <c r="G199" s="104"/>
      <c r="H199" s="104"/>
      <c r="I199" s="104"/>
      <c r="J199" s="104"/>
      <c r="K199" s="104"/>
      <c r="L199" s="104"/>
      <c r="M199" s="104"/>
      <c r="N199" s="104"/>
      <c r="O199" s="104"/>
      <c r="P199" s="104"/>
      <c r="Q199" s="104"/>
      <c r="R199" s="104"/>
      <c r="S199" s="104"/>
      <c r="T199" s="104"/>
      <c r="U199" s="104"/>
      <c r="V199" s="104"/>
      <c r="W199" s="104"/>
      <c r="X199" s="104"/>
      <c r="Y199" s="104"/>
      <c r="Z199" s="104"/>
      <c r="AA199" s="104"/>
      <c r="AB199" s="104"/>
      <c r="AC199" s="104"/>
      <c r="AD199" s="104"/>
      <c r="AE199" s="104"/>
      <c r="AF199" s="104"/>
      <c r="AG199" s="104"/>
      <c r="AH199" s="104"/>
      <c r="AI199" s="104"/>
      <c r="AJ199" s="104"/>
      <c r="AK199" s="104"/>
      <c r="AL199" s="104"/>
      <c r="AM199" s="104"/>
      <c r="AN199" s="104"/>
      <c r="AO199" s="104"/>
      <c r="AP199" s="104"/>
      <c r="AQ199" s="104"/>
      <c r="AR199" s="104"/>
      <c r="AS199" s="104"/>
      <c r="AT199" s="104"/>
      <c r="AU199" s="104"/>
      <c r="AV199" s="104"/>
      <c r="AW199" s="104"/>
      <c r="AX199" s="104"/>
      <c r="AY199" s="104"/>
      <c r="AZ199" s="104"/>
      <c r="BA199" s="104"/>
      <c r="BB199" s="104"/>
      <c r="BC199" s="104"/>
      <c r="BD199" s="104"/>
      <c r="BE199" s="104"/>
      <c r="BF199" s="104"/>
      <c r="BG199" s="104"/>
      <c r="BH199" s="104"/>
      <c r="BI199" s="104"/>
      <c r="BJ199" s="104"/>
      <c r="BK199" s="104"/>
      <c r="BL199" s="104"/>
      <c r="BM199" s="104"/>
      <c r="BN199" s="104"/>
      <c r="BO199" s="104"/>
      <c r="BP199" s="104"/>
      <c r="BQ199" s="104"/>
      <c r="BR199" s="104"/>
      <c r="BS199" s="104"/>
      <c r="BT199" s="104"/>
      <c r="BU199" s="104"/>
      <c r="BV199" s="104"/>
      <c r="BW199" s="104"/>
      <c r="BX199" s="104"/>
      <c r="BY199" s="104"/>
      <c r="BZ199" s="104"/>
      <c r="CA199" s="104"/>
      <c r="CB199" s="104"/>
      <c r="CC199" s="104"/>
      <c r="CD199" s="104"/>
      <c r="CE199" s="104"/>
      <c r="CF199" s="104"/>
      <c r="CG199" s="104"/>
      <c r="CH199" s="104"/>
      <c r="CI199" s="104"/>
      <c r="CJ199" s="104"/>
      <c r="CK199" s="104"/>
    </row>
    <row r="200" spans="1:89" x14ac:dyDescent="0.35">
      <c r="A200" s="104"/>
      <c r="B200" s="104"/>
      <c r="C200" s="104"/>
      <c r="D200" s="104"/>
      <c r="E200" s="104"/>
      <c r="F200" s="104"/>
      <c r="G200" s="104"/>
      <c r="H200" s="104"/>
      <c r="I200" s="104"/>
      <c r="J200" s="104"/>
      <c r="K200" s="104"/>
      <c r="L200" s="104"/>
      <c r="M200" s="104"/>
      <c r="N200" s="104"/>
      <c r="O200" s="104"/>
      <c r="P200" s="104"/>
      <c r="Q200" s="104"/>
      <c r="R200" s="104"/>
      <c r="S200" s="104"/>
      <c r="T200" s="104"/>
      <c r="U200" s="104"/>
      <c r="V200" s="104"/>
      <c r="W200" s="104"/>
      <c r="X200" s="104"/>
      <c r="Y200" s="104"/>
      <c r="Z200" s="104"/>
      <c r="AA200" s="104"/>
      <c r="AB200" s="104"/>
      <c r="AC200" s="104"/>
      <c r="AD200" s="104"/>
      <c r="AE200" s="104"/>
      <c r="AF200" s="104"/>
      <c r="AG200" s="104"/>
      <c r="AH200" s="104"/>
      <c r="AI200" s="104"/>
      <c r="AJ200" s="104"/>
      <c r="AK200" s="104"/>
      <c r="AL200" s="104"/>
      <c r="AM200" s="104"/>
      <c r="AN200" s="104"/>
      <c r="AO200" s="104"/>
      <c r="AP200" s="104"/>
      <c r="AQ200" s="104"/>
      <c r="AR200" s="104"/>
      <c r="AS200" s="104"/>
      <c r="AT200" s="104"/>
      <c r="AU200" s="104"/>
      <c r="AV200" s="104"/>
      <c r="AW200" s="104"/>
      <c r="AX200" s="104"/>
      <c r="AY200" s="104"/>
      <c r="AZ200" s="104"/>
      <c r="BA200" s="104"/>
      <c r="BB200" s="104"/>
      <c r="BC200" s="104"/>
      <c r="BD200" s="104"/>
      <c r="BE200" s="104"/>
      <c r="BF200" s="104"/>
      <c r="BG200" s="104"/>
      <c r="BH200" s="104"/>
      <c r="BI200" s="104"/>
      <c r="BJ200" s="104"/>
      <c r="BK200" s="104"/>
      <c r="BL200" s="104"/>
      <c r="BM200" s="104"/>
      <c r="BN200" s="104"/>
      <c r="BO200" s="104"/>
      <c r="BP200" s="104"/>
      <c r="BQ200" s="104"/>
      <c r="BR200" s="104"/>
      <c r="BS200" s="104"/>
      <c r="BT200" s="104"/>
      <c r="BU200" s="104"/>
      <c r="BV200" s="104"/>
      <c r="BW200" s="104"/>
      <c r="BX200" s="104"/>
      <c r="BY200" s="104"/>
      <c r="BZ200" s="104"/>
      <c r="CA200" s="104"/>
      <c r="CB200" s="104"/>
      <c r="CC200" s="104"/>
      <c r="CD200" s="104"/>
      <c r="CE200" s="104"/>
      <c r="CF200" s="104"/>
      <c r="CG200" s="104"/>
      <c r="CH200" s="104"/>
      <c r="CI200" s="104"/>
      <c r="CJ200" s="104"/>
      <c r="CK200" s="104"/>
    </row>
    <row r="201" spans="1:89" x14ac:dyDescent="0.35">
      <c r="A201" s="104"/>
      <c r="B201" s="104"/>
      <c r="C201" s="104"/>
      <c r="D201" s="104"/>
      <c r="E201" s="104"/>
      <c r="F201" s="104"/>
      <c r="G201" s="104"/>
      <c r="H201" s="104"/>
      <c r="I201" s="104"/>
      <c r="J201" s="104"/>
      <c r="K201" s="104"/>
      <c r="L201" s="104"/>
      <c r="M201" s="104"/>
      <c r="N201" s="104"/>
      <c r="O201" s="104"/>
      <c r="P201" s="104"/>
      <c r="Q201" s="104"/>
      <c r="R201" s="104"/>
      <c r="S201" s="104"/>
      <c r="T201" s="104"/>
      <c r="U201" s="104"/>
      <c r="V201" s="104"/>
      <c r="W201" s="104"/>
      <c r="X201" s="104"/>
      <c r="Y201" s="104"/>
      <c r="Z201" s="104"/>
      <c r="AA201" s="104"/>
      <c r="AB201" s="104"/>
      <c r="AC201" s="104"/>
      <c r="AD201" s="104"/>
      <c r="AE201" s="104"/>
      <c r="AF201" s="104"/>
      <c r="AG201" s="104"/>
      <c r="AH201" s="104"/>
      <c r="AI201" s="104"/>
      <c r="AJ201" s="104"/>
      <c r="AK201" s="104"/>
      <c r="AL201" s="104"/>
      <c r="AM201" s="104"/>
      <c r="AN201" s="104"/>
      <c r="AO201" s="104"/>
      <c r="AP201" s="104"/>
      <c r="AQ201" s="104"/>
      <c r="AR201" s="104"/>
      <c r="AS201" s="104"/>
      <c r="AT201" s="104"/>
      <c r="AU201" s="104"/>
      <c r="AV201" s="104"/>
      <c r="AW201" s="104"/>
      <c r="AX201" s="104"/>
      <c r="AY201" s="104"/>
      <c r="AZ201" s="104"/>
      <c r="BA201" s="104"/>
      <c r="BB201" s="104"/>
      <c r="BC201" s="104"/>
      <c r="BD201" s="104"/>
      <c r="BE201" s="104"/>
      <c r="BF201" s="104"/>
      <c r="BG201" s="104"/>
      <c r="BH201" s="104"/>
      <c r="BI201" s="104"/>
      <c r="BJ201" s="104"/>
      <c r="BK201" s="104"/>
      <c r="BL201" s="104"/>
      <c r="BM201" s="104"/>
      <c r="BN201" s="104"/>
      <c r="BO201" s="104"/>
      <c r="BP201" s="104"/>
      <c r="BQ201" s="104"/>
      <c r="BR201" s="104"/>
      <c r="BS201" s="104"/>
      <c r="BT201" s="104"/>
      <c r="BU201" s="104"/>
      <c r="BV201" s="104"/>
      <c r="BW201" s="104"/>
      <c r="BX201" s="104"/>
      <c r="BY201" s="104"/>
      <c r="BZ201" s="104"/>
      <c r="CA201" s="104"/>
      <c r="CB201" s="104"/>
      <c r="CC201" s="104"/>
      <c r="CD201" s="104"/>
      <c r="CE201" s="104"/>
      <c r="CF201" s="104"/>
      <c r="CG201" s="104"/>
      <c r="CH201" s="104"/>
      <c r="CI201" s="104"/>
      <c r="CJ201" s="104"/>
      <c r="CK201" s="104"/>
    </row>
    <row r="202" spans="1:89" x14ac:dyDescent="0.35">
      <c r="A202" s="104"/>
      <c r="B202" s="104"/>
      <c r="C202" s="104"/>
      <c r="D202" s="104"/>
      <c r="E202" s="104"/>
      <c r="F202" s="104"/>
      <c r="G202" s="104"/>
      <c r="H202" s="104"/>
      <c r="I202" s="104"/>
      <c r="J202" s="104"/>
      <c r="K202" s="104"/>
      <c r="L202" s="104"/>
      <c r="M202" s="104"/>
      <c r="N202" s="104"/>
      <c r="O202" s="104"/>
      <c r="P202" s="104"/>
      <c r="Q202" s="104"/>
      <c r="R202" s="104"/>
      <c r="S202" s="104"/>
      <c r="T202" s="104"/>
      <c r="U202" s="104"/>
      <c r="V202" s="104"/>
      <c r="W202" s="104"/>
      <c r="X202" s="104"/>
      <c r="Y202" s="104"/>
      <c r="Z202" s="104"/>
      <c r="AA202" s="104"/>
      <c r="AB202" s="104"/>
      <c r="AC202" s="104"/>
      <c r="AD202" s="104"/>
      <c r="AE202" s="104"/>
      <c r="AF202" s="104"/>
      <c r="AG202" s="104"/>
      <c r="AH202" s="104"/>
      <c r="AI202" s="104"/>
      <c r="AJ202" s="104"/>
      <c r="AK202" s="104"/>
      <c r="AL202" s="104"/>
      <c r="AM202" s="104"/>
      <c r="AN202" s="104"/>
      <c r="AO202" s="104"/>
      <c r="AP202" s="104"/>
      <c r="AQ202" s="104"/>
      <c r="AR202" s="104"/>
      <c r="AS202" s="104"/>
      <c r="AT202" s="104"/>
      <c r="AU202" s="104"/>
      <c r="AV202" s="104"/>
      <c r="AW202" s="104"/>
      <c r="AX202" s="104"/>
      <c r="AY202" s="104"/>
      <c r="AZ202" s="104"/>
      <c r="BA202" s="104"/>
      <c r="BB202" s="104"/>
      <c r="BC202" s="104"/>
      <c r="BD202" s="104"/>
      <c r="BE202" s="104"/>
      <c r="BF202" s="104"/>
      <c r="BG202" s="104"/>
      <c r="BH202" s="104"/>
      <c r="BI202" s="104"/>
      <c r="BJ202" s="104"/>
      <c r="BK202" s="104"/>
      <c r="BL202" s="104"/>
      <c r="BM202" s="104"/>
      <c r="BN202" s="104"/>
      <c r="BO202" s="104"/>
      <c r="BP202" s="104"/>
      <c r="BQ202" s="104"/>
      <c r="BR202" s="104"/>
      <c r="BS202" s="104"/>
      <c r="BT202" s="104"/>
      <c r="BU202" s="104"/>
      <c r="BV202" s="104"/>
      <c r="BW202" s="104"/>
      <c r="BX202" s="104"/>
      <c r="BY202" s="104"/>
      <c r="BZ202" s="104"/>
      <c r="CA202" s="104"/>
      <c r="CB202" s="104"/>
      <c r="CC202" s="104"/>
      <c r="CD202" s="104"/>
      <c r="CE202" s="104"/>
      <c r="CF202" s="104"/>
      <c r="CG202" s="104"/>
      <c r="CH202" s="104"/>
      <c r="CI202" s="104"/>
      <c r="CJ202" s="104"/>
      <c r="CK202" s="104"/>
    </row>
    <row r="203" spans="1:89" x14ac:dyDescent="0.35">
      <c r="A203" s="104"/>
      <c r="B203" s="104"/>
      <c r="C203" s="104"/>
      <c r="D203" s="104"/>
      <c r="E203" s="104"/>
      <c r="F203" s="104"/>
      <c r="G203" s="104"/>
      <c r="H203" s="104"/>
      <c r="I203" s="104"/>
      <c r="J203" s="104"/>
      <c r="K203" s="104"/>
      <c r="L203" s="104"/>
      <c r="M203" s="104"/>
      <c r="N203" s="104"/>
      <c r="O203" s="104"/>
      <c r="P203" s="104"/>
      <c r="Q203" s="104"/>
      <c r="R203" s="104"/>
      <c r="S203" s="104"/>
      <c r="T203" s="104"/>
      <c r="U203" s="104"/>
      <c r="V203" s="104"/>
      <c r="W203" s="104"/>
      <c r="X203" s="104"/>
      <c r="Y203" s="104"/>
      <c r="Z203" s="104"/>
      <c r="AA203" s="104"/>
      <c r="AB203" s="104"/>
      <c r="AC203" s="104"/>
      <c r="AD203" s="104"/>
      <c r="AE203" s="104"/>
      <c r="AF203" s="104"/>
      <c r="AG203" s="104"/>
      <c r="AH203" s="104"/>
      <c r="AI203" s="104"/>
      <c r="AJ203" s="104"/>
      <c r="AK203" s="104"/>
      <c r="AL203" s="104"/>
      <c r="AM203" s="104"/>
      <c r="AN203" s="104"/>
      <c r="AO203" s="104"/>
      <c r="AP203" s="104"/>
      <c r="AQ203" s="104"/>
      <c r="AR203" s="104"/>
      <c r="AS203" s="104"/>
      <c r="AT203" s="104"/>
      <c r="AU203" s="104"/>
      <c r="AV203" s="104"/>
      <c r="AW203" s="104"/>
      <c r="AX203" s="104"/>
      <c r="AY203" s="104"/>
      <c r="AZ203" s="104"/>
      <c r="BA203" s="104"/>
      <c r="BB203" s="104"/>
      <c r="BC203" s="104"/>
      <c r="BD203" s="104"/>
      <c r="BE203" s="104"/>
      <c r="BF203" s="104"/>
      <c r="BG203" s="104"/>
      <c r="BH203" s="104"/>
      <c r="BI203" s="104"/>
      <c r="BJ203" s="104"/>
      <c r="BK203" s="104"/>
      <c r="BL203" s="104"/>
      <c r="BM203" s="104"/>
      <c r="BN203" s="104"/>
      <c r="BO203" s="104"/>
      <c r="BP203" s="104"/>
      <c r="BQ203" s="104"/>
      <c r="BR203" s="104"/>
      <c r="BS203" s="104"/>
      <c r="BT203" s="104"/>
      <c r="BU203" s="104"/>
      <c r="BV203" s="104"/>
      <c r="BW203" s="104"/>
      <c r="BX203" s="104"/>
      <c r="BY203" s="104"/>
      <c r="BZ203" s="104"/>
      <c r="CA203" s="104"/>
      <c r="CB203" s="104"/>
      <c r="CC203" s="104"/>
      <c r="CD203" s="104"/>
      <c r="CE203" s="104"/>
      <c r="CF203" s="104"/>
      <c r="CG203" s="104"/>
      <c r="CH203" s="104"/>
      <c r="CI203" s="104"/>
      <c r="CJ203" s="104"/>
      <c r="CK203" s="104"/>
    </row>
    <row r="204" spans="1:89" x14ac:dyDescent="0.35">
      <c r="A204" s="104"/>
      <c r="B204" s="104"/>
      <c r="C204" s="104"/>
      <c r="D204" s="104"/>
      <c r="E204" s="104"/>
      <c r="F204" s="104"/>
      <c r="G204" s="104"/>
      <c r="H204" s="104"/>
      <c r="I204" s="104"/>
      <c r="J204" s="104"/>
      <c r="K204" s="104"/>
      <c r="L204" s="104"/>
      <c r="M204" s="104"/>
      <c r="N204" s="104"/>
      <c r="O204" s="104"/>
      <c r="P204" s="104"/>
      <c r="Q204" s="104"/>
      <c r="R204" s="104"/>
      <c r="S204" s="104"/>
      <c r="T204" s="104"/>
      <c r="U204" s="104"/>
      <c r="V204" s="104"/>
      <c r="W204" s="104"/>
      <c r="X204" s="104"/>
      <c r="Y204" s="104"/>
      <c r="Z204" s="104"/>
      <c r="AA204" s="104"/>
      <c r="AB204" s="104"/>
      <c r="AC204" s="104"/>
      <c r="AD204" s="104"/>
      <c r="AE204" s="104"/>
      <c r="AF204" s="104"/>
      <c r="AG204" s="104"/>
      <c r="AH204" s="104"/>
      <c r="AI204" s="104"/>
      <c r="AJ204" s="104"/>
      <c r="AK204" s="104"/>
      <c r="AL204" s="104"/>
      <c r="AM204" s="104"/>
      <c r="AN204" s="104"/>
      <c r="AO204" s="104"/>
      <c r="AP204" s="104"/>
      <c r="AQ204" s="104"/>
      <c r="AR204" s="104"/>
      <c r="AS204" s="104"/>
      <c r="AT204" s="104"/>
      <c r="AU204" s="104"/>
      <c r="AV204" s="104"/>
      <c r="AW204" s="104"/>
      <c r="AX204" s="104"/>
      <c r="AY204" s="104"/>
      <c r="AZ204" s="104"/>
      <c r="BA204" s="104"/>
      <c r="BB204" s="104"/>
      <c r="BC204" s="104"/>
      <c r="BD204" s="104"/>
      <c r="BE204" s="104"/>
      <c r="BF204" s="104"/>
      <c r="BG204" s="104"/>
      <c r="BH204" s="104"/>
      <c r="BI204" s="104"/>
      <c r="BJ204" s="104"/>
      <c r="BK204" s="104"/>
      <c r="BL204" s="104"/>
      <c r="BM204" s="104"/>
      <c r="BN204" s="104"/>
      <c r="BO204" s="104"/>
      <c r="BP204" s="104"/>
      <c r="BQ204" s="104"/>
      <c r="BR204" s="104"/>
      <c r="BS204" s="104"/>
      <c r="BT204" s="104"/>
      <c r="BU204" s="104"/>
      <c r="BV204" s="104"/>
      <c r="BW204" s="104"/>
      <c r="BX204" s="104"/>
      <c r="BY204" s="104"/>
      <c r="BZ204" s="104"/>
      <c r="CA204" s="104"/>
      <c r="CB204" s="104"/>
      <c r="CC204" s="104"/>
      <c r="CD204" s="104"/>
      <c r="CE204" s="104"/>
      <c r="CF204" s="104"/>
      <c r="CG204" s="104"/>
      <c r="CH204" s="104"/>
      <c r="CI204" s="104"/>
      <c r="CJ204" s="104"/>
      <c r="CK204" s="104"/>
    </row>
    <row r="205" spans="1:89" x14ac:dyDescent="0.35">
      <c r="A205" s="104"/>
      <c r="B205" s="104"/>
      <c r="C205" s="104"/>
      <c r="D205" s="104"/>
      <c r="E205" s="104"/>
      <c r="F205" s="104"/>
      <c r="G205" s="104"/>
      <c r="H205" s="104"/>
      <c r="I205" s="104"/>
      <c r="J205" s="104"/>
      <c r="K205" s="104"/>
      <c r="L205" s="104"/>
      <c r="M205" s="104"/>
      <c r="N205" s="104"/>
      <c r="O205" s="104"/>
      <c r="P205" s="104"/>
      <c r="Q205" s="104"/>
      <c r="R205" s="104"/>
      <c r="S205" s="104"/>
      <c r="T205" s="104"/>
      <c r="U205" s="104"/>
      <c r="V205" s="104"/>
      <c r="W205" s="104"/>
      <c r="X205" s="104"/>
      <c r="Y205" s="104"/>
      <c r="Z205" s="104"/>
      <c r="AA205" s="104"/>
      <c r="AB205" s="104"/>
      <c r="AC205" s="104"/>
      <c r="AD205" s="104"/>
      <c r="AE205" s="104"/>
      <c r="AF205" s="104"/>
      <c r="AG205" s="104"/>
      <c r="AH205" s="104"/>
      <c r="AI205" s="104"/>
      <c r="AJ205" s="104"/>
      <c r="AK205" s="104"/>
      <c r="AL205" s="104"/>
      <c r="AM205" s="104"/>
      <c r="AN205" s="104"/>
      <c r="AO205" s="104"/>
      <c r="AP205" s="104"/>
      <c r="AQ205" s="104"/>
      <c r="AR205" s="104"/>
      <c r="AS205" s="104"/>
      <c r="AT205" s="104"/>
      <c r="AU205" s="104"/>
      <c r="AV205" s="104"/>
      <c r="AW205" s="104"/>
      <c r="AX205" s="104"/>
      <c r="AY205" s="104"/>
      <c r="AZ205" s="104"/>
      <c r="BA205" s="104"/>
      <c r="BB205" s="104"/>
      <c r="BC205" s="104"/>
      <c r="BD205" s="104"/>
      <c r="BE205" s="104"/>
      <c r="BF205" s="104"/>
      <c r="BG205" s="104"/>
      <c r="BH205" s="104"/>
      <c r="BI205" s="104"/>
      <c r="BJ205" s="104"/>
      <c r="BK205" s="104"/>
      <c r="BL205" s="104"/>
      <c r="BM205" s="104"/>
      <c r="BN205" s="104"/>
      <c r="BO205" s="104"/>
      <c r="BP205" s="104"/>
      <c r="BQ205" s="104"/>
      <c r="BR205" s="104"/>
      <c r="BS205" s="104"/>
      <c r="BT205" s="104"/>
      <c r="BU205" s="104"/>
      <c r="BV205" s="104"/>
      <c r="BW205" s="104"/>
      <c r="BX205" s="104"/>
      <c r="BY205" s="104"/>
      <c r="BZ205" s="104"/>
      <c r="CA205" s="104"/>
      <c r="CB205" s="104"/>
      <c r="CC205" s="104"/>
      <c r="CD205" s="104"/>
      <c r="CE205" s="104"/>
      <c r="CF205" s="104"/>
      <c r="CG205" s="104"/>
      <c r="CH205" s="104"/>
      <c r="CI205" s="104"/>
      <c r="CJ205" s="104"/>
      <c r="CK205" s="104"/>
    </row>
    <row r="206" spans="1:89" x14ac:dyDescent="0.35">
      <c r="A206" s="104"/>
      <c r="B206" s="104"/>
      <c r="C206" s="104"/>
      <c r="D206" s="104"/>
      <c r="E206" s="104"/>
      <c r="F206" s="104"/>
      <c r="G206" s="104"/>
      <c r="H206" s="104"/>
      <c r="I206" s="104"/>
      <c r="J206" s="104"/>
      <c r="K206" s="104"/>
      <c r="L206" s="104"/>
      <c r="M206" s="104"/>
      <c r="N206" s="104"/>
      <c r="O206" s="104"/>
      <c r="P206" s="104"/>
      <c r="Q206" s="104"/>
      <c r="R206" s="104"/>
      <c r="S206" s="104"/>
      <c r="T206" s="104"/>
      <c r="U206" s="104"/>
      <c r="V206" s="104"/>
      <c r="W206" s="104"/>
      <c r="X206" s="104"/>
      <c r="Y206" s="104"/>
      <c r="Z206" s="104"/>
      <c r="AA206" s="104"/>
      <c r="AB206" s="104"/>
      <c r="AC206" s="104"/>
      <c r="AD206" s="104"/>
      <c r="AE206" s="104"/>
      <c r="AF206" s="104"/>
      <c r="AG206" s="104"/>
      <c r="AH206" s="104"/>
      <c r="AI206" s="104"/>
      <c r="AJ206" s="104"/>
      <c r="AK206" s="104"/>
      <c r="AL206" s="104"/>
      <c r="AM206" s="104"/>
      <c r="AN206" s="104"/>
      <c r="AO206" s="104"/>
      <c r="AP206" s="104"/>
      <c r="AQ206" s="104"/>
      <c r="AR206" s="104"/>
      <c r="AS206" s="104"/>
      <c r="AT206" s="104"/>
      <c r="AU206" s="104"/>
      <c r="AV206" s="104"/>
      <c r="AW206" s="104"/>
      <c r="AX206" s="104"/>
      <c r="AY206" s="104"/>
      <c r="AZ206" s="104"/>
      <c r="BA206" s="104"/>
      <c r="BB206" s="104"/>
      <c r="BC206" s="104"/>
      <c r="BD206" s="104"/>
      <c r="BE206" s="104"/>
      <c r="BF206" s="104"/>
      <c r="BG206" s="104"/>
      <c r="BH206" s="104"/>
      <c r="BI206" s="104"/>
      <c r="BJ206" s="104"/>
      <c r="BK206" s="104"/>
      <c r="BL206" s="104"/>
      <c r="BM206" s="104"/>
      <c r="BN206" s="104"/>
      <c r="BO206" s="104"/>
      <c r="BP206" s="104"/>
      <c r="BQ206" s="104"/>
      <c r="BR206" s="104"/>
      <c r="BS206" s="104"/>
      <c r="BT206" s="104"/>
      <c r="BU206" s="104"/>
      <c r="BV206" s="104"/>
      <c r="BW206" s="104"/>
      <c r="BX206" s="104"/>
      <c r="BY206" s="104"/>
      <c r="BZ206" s="104"/>
      <c r="CA206" s="104"/>
      <c r="CB206" s="104"/>
      <c r="CC206" s="104"/>
      <c r="CD206" s="104"/>
      <c r="CE206" s="104"/>
      <c r="CF206" s="104"/>
      <c r="CG206" s="104"/>
      <c r="CH206" s="104"/>
      <c r="CI206" s="104"/>
      <c r="CJ206" s="104"/>
      <c r="CK206" s="104"/>
    </row>
    <row r="207" spans="1:89" x14ac:dyDescent="0.35">
      <c r="A207" s="104"/>
      <c r="B207" s="104"/>
      <c r="C207" s="104"/>
      <c r="D207" s="104"/>
      <c r="E207" s="104"/>
      <c r="F207" s="104"/>
      <c r="G207" s="104"/>
      <c r="H207" s="104"/>
      <c r="I207" s="104"/>
      <c r="J207" s="104"/>
      <c r="K207" s="104"/>
      <c r="L207" s="104"/>
      <c r="M207" s="104"/>
      <c r="N207" s="104"/>
      <c r="O207" s="104"/>
      <c r="P207" s="104"/>
      <c r="Q207" s="104"/>
      <c r="R207" s="104"/>
      <c r="S207" s="104"/>
      <c r="T207" s="104"/>
      <c r="U207" s="104"/>
      <c r="V207" s="104"/>
      <c r="W207" s="104"/>
      <c r="X207" s="104"/>
      <c r="Y207" s="104"/>
      <c r="Z207" s="104"/>
      <c r="AA207" s="104"/>
      <c r="AB207" s="104"/>
      <c r="AC207" s="104"/>
      <c r="AD207" s="104"/>
      <c r="AE207" s="104"/>
      <c r="AF207" s="104"/>
      <c r="AG207" s="104"/>
      <c r="AH207" s="104"/>
      <c r="AI207" s="104"/>
      <c r="AJ207" s="104"/>
      <c r="AK207" s="104"/>
      <c r="AL207" s="104"/>
      <c r="AM207" s="104"/>
      <c r="AN207" s="104"/>
      <c r="AO207" s="104"/>
      <c r="AP207" s="104"/>
      <c r="AQ207" s="104"/>
      <c r="AR207" s="104"/>
      <c r="AS207" s="104"/>
      <c r="AT207" s="104"/>
      <c r="AU207" s="104"/>
      <c r="AV207" s="104"/>
      <c r="AW207" s="104"/>
      <c r="AX207" s="104"/>
      <c r="AY207" s="104"/>
      <c r="AZ207" s="104"/>
      <c r="BA207" s="104"/>
      <c r="BB207" s="104"/>
      <c r="BC207" s="104"/>
      <c r="BD207" s="104"/>
      <c r="BE207" s="104"/>
      <c r="BF207" s="104"/>
      <c r="BG207" s="104"/>
      <c r="BH207" s="104"/>
      <c r="BI207" s="104"/>
      <c r="BJ207" s="104"/>
      <c r="BK207" s="104"/>
      <c r="BL207" s="104"/>
      <c r="BM207" s="104"/>
      <c r="BN207" s="104"/>
      <c r="BO207" s="104"/>
      <c r="BP207" s="104"/>
      <c r="BQ207" s="104"/>
      <c r="BR207" s="104"/>
      <c r="BS207" s="104"/>
      <c r="BT207" s="104"/>
      <c r="BU207" s="104"/>
      <c r="BV207" s="104"/>
      <c r="BW207" s="104"/>
      <c r="BX207" s="104"/>
      <c r="BY207" s="104"/>
      <c r="BZ207" s="104"/>
      <c r="CA207" s="104"/>
      <c r="CB207" s="104"/>
      <c r="CC207" s="104"/>
      <c r="CD207" s="104"/>
      <c r="CE207" s="104"/>
      <c r="CF207" s="104"/>
      <c r="CG207" s="104"/>
      <c r="CH207" s="104"/>
      <c r="CI207" s="104"/>
      <c r="CJ207" s="104"/>
      <c r="CK207" s="104"/>
    </row>
    <row r="208" spans="1:89" x14ac:dyDescent="0.35">
      <c r="A208" s="104"/>
      <c r="B208" s="104"/>
      <c r="C208" s="104"/>
      <c r="D208" s="104"/>
      <c r="E208" s="104"/>
      <c r="F208" s="104"/>
      <c r="G208" s="104"/>
      <c r="H208" s="104"/>
      <c r="I208" s="104"/>
      <c r="J208" s="104"/>
      <c r="K208" s="104"/>
      <c r="L208" s="104"/>
      <c r="M208" s="104"/>
      <c r="N208" s="104"/>
      <c r="O208" s="104"/>
      <c r="P208" s="104"/>
      <c r="Q208" s="104"/>
      <c r="R208" s="104"/>
      <c r="S208" s="104"/>
      <c r="T208" s="104"/>
      <c r="U208" s="104"/>
      <c r="V208" s="104"/>
      <c r="W208" s="104"/>
      <c r="X208" s="104"/>
      <c r="Y208" s="104"/>
      <c r="Z208" s="104"/>
      <c r="AA208" s="104"/>
      <c r="AB208" s="104"/>
      <c r="AC208" s="104"/>
      <c r="AD208" s="104"/>
      <c r="AE208" s="104"/>
      <c r="AF208" s="104"/>
      <c r="AG208" s="104"/>
      <c r="AH208" s="104"/>
      <c r="AI208" s="104"/>
      <c r="AJ208" s="104"/>
      <c r="AK208" s="104"/>
      <c r="AL208" s="104"/>
      <c r="AM208" s="104"/>
      <c r="AN208" s="104"/>
      <c r="AO208" s="104"/>
      <c r="AP208" s="104"/>
      <c r="AQ208" s="104"/>
      <c r="AR208" s="104"/>
      <c r="AS208" s="104"/>
      <c r="AT208" s="104"/>
      <c r="AU208" s="104"/>
      <c r="AV208" s="104"/>
      <c r="AW208" s="104"/>
      <c r="AX208" s="104"/>
      <c r="AY208" s="104"/>
      <c r="AZ208" s="104"/>
      <c r="BA208" s="104"/>
      <c r="BB208" s="104"/>
      <c r="BC208" s="104"/>
      <c r="BD208" s="104"/>
      <c r="BE208" s="104"/>
      <c r="BF208" s="104"/>
      <c r="BG208" s="104"/>
      <c r="BH208" s="104"/>
      <c r="BI208" s="104"/>
      <c r="BJ208" s="104"/>
      <c r="BK208" s="104"/>
      <c r="BL208" s="104"/>
      <c r="BM208" s="104"/>
      <c r="BN208" s="104"/>
      <c r="BO208" s="104"/>
      <c r="BP208" s="104"/>
      <c r="BQ208" s="104"/>
      <c r="BR208" s="104"/>
      <c r="BS208" s="104"/>
      <c r="BT208" s="104"/>
      <c r="BU208" s="104"/>
      <c r="BV208" s="104"/>
      <c r="BW208" s="104"/>
      <c r="BX208" s="104"/>
      <c r="BY208" s="104"/>
      <c r="BZ208" s="104"/>
      <c r="CA208" s="104"/>
      <c r="CB208" s="104"/>
      <c r="CC208" s="104"/>
      <c r="CD208" s="104"/>
      <c r="CE208" s="104"/>
      <c r="CF208" s="104"/>
      <c r="CG208" s="104"/>
      <c r="CH208" s="104"/>
      <c r="CI208" s="104"/>
      <c r="CJ208" s="104"/>
      <c r="CK208" s="104"/>
    </row>
    <row r="209" spans="1:89" x14ac:dyDescent="0.35">
      <c r="A209" s="104"/>
      <c r="B209" s="104"/>
      <c r="C209" s="104"/>
      <c r="D209" s="104"/>
      <c r="E209" s="104"/>
      <c r="F209" s="104"/>
      <c r="G209" s="104"/>
      <c r="H209" s="104"/>
      <c r="I209" s="104"/>
      <c r="J209" s="104"/>
      <c r="K209" s="104"/>
      <c r="L209" s="104"/>
      <c r="M209" s="104"/>
      <c r="N209" s="104"/>
      <c r="O209" s="104"/>
      <c r="P209" s="104"/>
      <c r="Q209" s="104"/>
      <c r="R209" s="104"/>
      <c r="S209" s="104"/>
      <c r="T209" s="104"/>
      <c r="U209" s="104"/>
      <c r="V209" s="104"/>
      <c r="W209" s="104"/>
      <c r="X209" s="104"/>
      <c r="Y209" s="104"/>
      <c r="Z209" s="104"/>
      <c r="AA209" s="104"/>
      <c r="AB209" s="104"/>
      <c r="AC209" s="104"/>
      <c r="AD209" s="104"/>
      <c r="AE209" s="104"/>
      <c r="AF209" s="104"/>
      <c r="AG209" s="104"/>
      <c r="AH209" s="104"/>
      <c r="AI209" s="104"/>
      <c r="AJ209" s="104"/>
      <c r="AK209" s="104"/>
      <c r="AL209" s="104"/>
      <c r="AM209" s="104"/>
      <c r="AN209" s="104"/>
      <c r="AO209" s="104"/>
      <c r="AP209" s="104"/>
      <c r="AQ209" s="104"/>
      <c r="AR209" s="104"/>
      <c r="AS209" s="104"/>
      <c r="AT209" s="104"/>
      <c r="AU209" s="104"/>
      <c r="AV209" s="104"/>
      <c r="AW209" s="104"/>
      <c r="AX209" s="104"/>
      <c r="AY209" s="104"/>
      <c r="AZ209" s="104"/>
      <c r="BA209" s="104"/>
      <c r="BB209" s="104"/>
      <c r="BC209" s="104"/>
      <c r="BD209" s="104"/>
      <c r="BE209" s="104"/>
      <c r="BF209" s="104"/>
      <c r="BG209" s="104"/>
      <c r="BH209" s="104"/>
      <c r="BI209" s="104"/>
      <c r="BJ209" s="104"/>
      <c r="BK209" s="104"/>
      <c r="BL209" s="104"/>
      <c r="BM209" s="104"/>
      <c r="BN209" s="104"/>
      <c r="BO209" s="104"/>
      <c r="BP209" s="104"/>
      <c r="BQ209" s="104"/>
      <c r="BR209" s="104"/>
      <c r="BS209" s="104"/>
      <c r="BT209" s="104"/>
      <c r="BU209" s="104"/>
      <c r="BV209" s="104"/>
      <c r="BW209" s="104"/>
      <c r="BX209" s="104"/>
      <c r="BY209" s="104"/>
      <c r="BZ209" s="104"/>
      <c r="CA209" s="104"/>
      <c r="CB209" s="104"/>
      <c r="CC209" s="104"/>
      <c r="CD209" s="104"/>
      <c r="CE209" s="104"/>
      <c r="CF209" s="104"/>
      <c r="CG209" s="104"/>
      <c r="CH209" s="104"/>
      <c r="CI209" s="104"/>
      <c r="CJ209" s="104"/>
      <c r="CK209" s="104"/>
    </row>
    <row r="210" spans="1:89" x14ac:dyDescent="0.35">
      <c r="A210" s="104"/>
      <c r="B210" s="104"/>
      <c r="C210" s="104"/>
      <c r="D210" s="104"/>
      <c r="E210" s="104"/>
      <c r="F210" s="104"/>
      <c r="G210" s="104"/>
      <c r="H210" s="104"/>
      <c r="I210" s="104"/>
      <c r="J210" s="104"/>
      <c r="K210" s="104"/>
      <c r="L210" s="104"/>
      <c r="M210" s="104"/>
      <c r="N210" s="104"/>
      <c r="O210" s="104"/>
      <c r="P210" s="104"/>
      <c r="Q210" s="104"/>
      <c r="R210" s="104"/>
      <c r="S210" s="104"/>
      <c r="T210" s="104"/>
      <c r="U210" s="104"/>
      <c r="V210" s="104"/>
      <c r="W210" s="104"/>
      <c r="X210" s="104"/>
      <c r="Y210" s="104"/>
      <c r="Z210" s="104"/>
      <c r="AA210" s="104"/>
      <c r="AB210" s="104"/>
      <c r="AC210" s="104"/>
      <c r="AD210" s="104"/>
      <c r="AE210" s="104"/>
      <c r="AF210" s="104"/>
      <c r="AG210" s="104"/>
      <c r="AH210" s="104"/>
      <c r="AI210" s="104"/>
      <c r="AJ210" s="104"/>
      <c r="AK210" s="104"/>
      <c r="AL210" s="104"/>
      <c r="AM210" s="104"/>
      <c r="AN210" s="104"/>
      <c r="AO210" s="104"/>
      <c r="AP210" s="104"/>
      <c r="AQ210" s="104"/>
      <c r="AR210" s="104"/>
      <c r="AS210" s="104"/>
      <c r="AT210" s="104"/>
      <c r="AU210" s="104"/>
      <c r="AV210" s="104"/>
      <c r="AW210" s="104"/>
      <c r="AX210" s="104"/>
      <c r="AY210" s="104"/>
      <c r="AZ210" s="104"/>
      <c r="BA210" s="104"/>
      <c r="BB210" s="104"/>
      <c r="BC210" s="104"/>
      <c r="BD210" s="104"/>
      <c r="BE210" s="104"/>
      <c r="BF210" s="104"/>
      <c r="BG210" s="104"/>
      <c r="BH210" s="104"/>
      <c r="BI210" s="104"/>
      <c r="BJ210" s="104"/>
      <c r="BK210" s="104"/>
      <c r="BL210" s="104"/>
      <c r="BM210" s="104"/>
      <c r="BN210" s="104"/>
      <c r="BO210" s="104"/>
      <c r="BP210" s="104"/>
      <c r="BQ210" s="104"/>
      <c r="BR210" s="104"/>
      <c r="BS210" s="104"/>
      <c r="BT210" s="104"/>
      <c r="BU210" s="104"/>
      <c r="BV210" s="104"/>
      <c r="BW210" s="104"/>
      <c r="BX210" s="104"/>
      <c r="BY210" s="104"/>
      <c r="BZ210" s="104"/>
      <c r="CA210" s="104"/>
      <c r="CB210" s="104"/>
      <c r="CC210" s="104"/>
      <c r="CD210" s="104"/>
      <c r="CE210" s="104"/>
      <c r="CF210" s="104"/>
      <c r="CG210" s="104"/>
      <c r="CH210" s="104"/>
      <c r="CI210" s="104"/>
      <c r="CJ210" s="104"/>
      <c r="CK210" s="104"/>
    </row>
    <row r="211" spans="1:89" x14ac:dyDescent="0.35">
      <c r="A211" s="104"/>
      <c r="B211" s="104"/>
      <c r="C211" s="104"/>
      <c r="D211" s="104"/>
      <c r="E211" s="104"/>
      <c r="F211" s="104"/>
      <c r="G211" s="104"/>
      <c r="H211" s="104"/>
      <c r="I211" s="104"/>
      <c r="J211" s="104"/>
      <c r="K211" s="104"/>
      <c r="L211" s="104"/>
      <c r="M211" s="104"/>
      <c r="N211" s="104"/>
      <c r="O211" s="104"/>
      <c r="P211" s="104"/>
      <c r="Q211" s="104"/>
      <c r="R211" s="104"/>
      <c r="S211" s="104"/>
      <c r="T211" s="104"/>
      <c r="U211" s="104"/>
      <c r="V211" s="104"/>
      <c r="W211" s="104"/>
      <c r="X211" s="104"/>
      <c r="Y211" s="104"/>
      <c r="Z211" s="104"/>
      <c r="AA211" s="104"/>
      <c r="AB211" s="104"/>
      <c r="AC211" s="104"/>
      <c r="AD211" s="104"/>
      <c r="AE211" s="104"/>
      <c r="AF211" s="104"/>
      <c r="AG211" s="104"/>
      <c r="AH211" s="104"/>
      <c r="AI211" s="104"/>
      <c r="AJ211" s="104"/>
      <c r="AK211" s="104"/>
      <c r="AL211" s="104"/>
      <c r="AM211" s="104"/>
      <c r="AN211" s="104"/>
      <c r="AO211" s="104"/>
      <c r="AP211" s="104"/>
      <c r="AQ211" s="104"/>
      <c r="AR211" s="104"/>
      <c r="AS211" s="104"/>
      <c r="AT211" s="104"/>
      <c r="AU211" s="104"/>
      <c r="AV211" s="104"/>
      <c r="AW211" s="104"/>
      <c r="AX211" s="104"/>
      <c r="AY211" s="104"/>
      <c r="AZ211" s="104"/>
      <c r="BA211" s="104"/>
      <c r="BB211" s="104"/>
      <c r="BC211" s="104"/>
      <c r="BD211" s="104"/>
      <c r="BE211" s="104"/>
      <c r="BF211" s="104"/>
      <c r="BG211" s="104"/>
      <c r="BH211" s="104"/>
      <c r="BI211" s="104"/>
      <c r="BJ211" s="104"/>
      <c r="BK211" s="104"/>
      <c r="BL211" s="104"/>
      <c r="BM211" s="104"/>
      <c r="BN211" s="104"/>
      <c r="BO211" s="104"/>
      <c r="BP211" s="104"/>
      <c r="BQ211" s="104"/>
      <c r="BR211" s="104"/>
      <c r="BS211" s="104"/>
      <c r="BT211" s="104"/>
      <c r="BU211" s="104"/>
      <c r="BV211" s="104"/>
      <c r="BW211" s="104"/>
      <c r="BX211" s="104"/>
      <c r="BY211" s="104"/>
      <c r="BZ211" s="104"/>
      <c r="CA211" s="104"/>
      <c r="CB211" s="104"/>
      <c r="CC211" s="104"/>
      <c r="CD211" s="104"/>
      <c r="CE211" s="104"/>
      <c r="CF211" s="104"/>
      <c r="CG211" s="104"/>
      <c r="CH211" s="104"/>
      <c r="CI211" s="104"/>
      <c r="CJ211" s="104"/>
      <c r="CK211" s="104"/>
    </row>
    <row r="212" spans="1:89" x14ac:dyDescent="0.35">
      <c r="A212" s="104"/>
      <c r="B212" s="104"/>
      <c r="C212" s="104"/>
      <c r="D212" s="104"/>
      <c r="E212" s="104"/>
      <c r="F212" s="104"/>
      <c r="G212" s="104"/>
      <c r="H212" s="104"/>
      <c r="I212" s="104"/>
      <c r="J212" s="104"/>
      <c r="K212" s="104"/>
      <c r="L212" s="104"/>
      <c r="M212" s="104"/>
      <c r="N212" s="104"/>
      <c r="O212" s="104"/>
      <c r="P212" s="104"/>
      <c r="Q212" s="104"/>
      <c r="R212" s="104"/>
      <c r="S212" s="104"/>
      <c r="T212" s="104"/>
      <c r="U212" s="104"/>
      <c r="V212" s="104"/>
      <c r="W212" s="104"/>
      <c r="X212" s="104"/>
      <c r="Y212" s="104"/>
      <c r="Z212" s="104"/>
      <c r="AA212" s="104"/>
      <c r="AB212" s="104"/>
      <c r="AC212" s="104"/>
      <c r="AD212" s="104"/>
      <c r="AE212" s="104"/>
      <c r="AF212" s="104"/>
      <c r="AG212" s="104"/>
      <c r="AH212" s="104"/>
      <c r="AI212" s="104"/>
      <c r="AJ212" s="104"/>
      <c r="AK212" s="104"/>
      <c r="AL212" s="104"/>
      <c r="AM212" s="104"/>
      <c r="AN212" s="104"/>
      <c r="AO212" s="104"/>
      <c r="AP212" s="104"/>
      <c r="AQ212" s="104"/>
      <c r="AR212" s="104"/>
      <c r="AS212" s="104"/>
      <c r="AT212" s="104"/>
      <c r="AU212" s="104"/>
      <c r="AV212" s="104"/>
      <c r="AW212" s="104"/>
      <c r="AX212" s="104"/>
      <c r="AY212" s="104"/>
      <c r="AZ212" s="104"/>
      <c r="BA212" s="104"/>
      <c r="BB212" s="104"/>
      <c r="BC212" s="104"/>
      <c r="BD212" s="104"/>
      <c r="BE212" s="104"/>
      <c r="BF212" s="104"/>
      <c r="BG212" s="104"/>
      <c r="BH212" s="104"/>
      <c r="BI212" s="104"/>
      <c r="BJ212" s="104"/>
      <c r="BK212" s="104"/>
      <c r="BL212" s="104"/>
      <c r="BM212" s="104"/>
      <c r="BN212" s="104"/>
      <c r="BO212" s="104"/>
      <c r="BP212" s="104"/>
      <c r="BQ212" s="104"/>
      <c r="BR212" s="104"/>
      <c r="BS212" s="104"/>
      <c r="BT212" s="104"/>
      <c r="BU212" s="104"/>
      <c r="BV212" s="104"/>
      <c r="BW212" s="104"/>
      <c r="BX212" s="104"/>
      <c r="BY212" s="104"/>
      <c r="BZ212" s="104"/>
      <c r="CA212" s="104"/>
      <c r="CB212" s="104"/>
      <c r="CC212" s="104"/>
      <c r="CD212" s="104"/>
      <c r="CE212" s="104"/>
      <c r="CF212" s="104"/>
      <c r="CG212" s="104"/>
      <c r="CH212" s="104"/>
      <c r="CI212" s="104"/>
      <c r="CJ212" s="104"/>
      <c r="CK212" s="104"/>
    </row>
    <row r="213" spans="1:89" x14ac:dyDescent="0.35">
      <c r="A213" s="104"/>
      <c r="B213" s="104"/>
      <c r="C213" s="104"/>
      <c r="D213" s="104"/>
      <c r="E213" s="104"/>
      <c r="F213" s="104"/>
      <c r="G213" s="104"/>
      <c r="H213" s="104"/>
      <c r="I213" s="104"/>
      <c r="J213" s="104"/>
      <c r="K213" s="104"/>
      <c r="L213" s="104"/>
      <c r="M213" s="104"/>
      <c r="N213" s="104"/>
      <c r="O213" s="104"/>
      <c r="P213" s="104"/>
      <c r="Q213" s="104"/>
      <c r="R213" s="104"/>
      <c r="S213" s="104"/>
      <c r="T213" s="104"/>
      <c r="U213" s="104"/>
      <c r="V213" s="104"/>
      <c r="W213" s="104"/>
      <c r="X213" s="104"/>
      <c r="Y213" s="104"/>
      <c r="Z213" s="104"/>
      <c r="AA213" s="104"/>
      <c r="AB213" s="104"/>
      <c r="AC213" s="104"/>
      <c r="AD213" s="104"/>
      <c r="AE213" s="104"/>
      <c r="AF213" s="104"/>
      <c r="AG213" s="104"/>
      <c r="AH213" s="104"/>
      <c r="AI213" s="104"/>
      <c r="AJ213" s="104"/>
      <c r="AK213" s="104"/>
      <c r="AL213" s="104"/>
      <c r="AM213" s="104"/>
      <c r="AN213" s="104"/>
      <c r="AO213" s="104"/>
      <c r="AP213" s="104"/>
      <c r="AQ213" s="104"/>
      <c r="AR213" s="104"/>
      <c r="AS213" s="104"/>
      <c r="AT213" s="104"/>
      <c r="AU213" s="104"/>
      <c r="AV213" s="104"/>
      <c r="AW213" s="104"/>
      <c r="AX213" s="104"/>
      <c r="AY213" s="104"/>
      <c r="AZ213" s="104"/>
      <c r="BA213" s="104"/>
      <c r="BB213" s="104"/>
      <c r="BC213" s="104"/>
      <c r="BD213" s="104"/>
      <c r="BE213" s="104"/>
      <c r="BF213" s="104"/>
      <c r="BG213" s="104"/>
      <c r="BH213" s="104"/>
      <c r="BI213" s="104"/>
      <c r="BJ213" s="104"/>
      <c r="BK213" s="104"/>
      <c r="BL213" s="104"/>
      <c r="BM213" s="104"/>
      <c r="BN213" s="104"/>
      <c r="BO213" s="104"/>
      <c r="BP213" s="104"/>
      <c r="BQ213" s="104"/>
      <c r="BR213" s="104"/>
      <c r="BS213" s="104"/>
      <c r="BT213" s="104"/>
      <c r="BU213" s="104"/>
      <c r="BV213" s="104"/>
      <c r="BW213" s="104"/>
      <c r="BX213" s="104"/>
      <c r="BY213" s="104"/>
      <c r="BZ213" s="104"/>
      <c r="CA213" s="104"/>
      <c r="CB213" s="104"/>
      <c r="CC213" s="104"/>
      <c r="CD213" s="104"/>
      <c r="CE213" s="104"/>
      <c r="CF213" s="104"/>
      <c r="CG213" s="104"/>
      <c r="CH213" s="104"/>
      <c r="CI213" s="104"/>
      <c r="CJ213" s="104"/>
      <c r="CK213" s="104"/>
    </row>
    <row r="214" spans="1:89" x14ac:dyDescent="0.35">
      <c r="A214" s="104"/>
      <c r="B214" s="104"/>
      <c r="C214" s="104"/>
      <c r="D214" s="104"/>
      <c r="E214" s="104"/>
      <c r="F214" s="104"/>
      <c r="G214" s="104"/>
      <c r="H214" s="104"/>
      <c r="I214" s="104"/>
      <c r="J214" s="104"/>
      <c r="K214" s="104"/>
      <c r="L214" s="104"/>
      <c r="M214" s="104"/>
      <c r="N214" s="104"/>
      <c r="O214" s="104"/>
      <c r="P214" s="104"/>
      <c r="Q214" s="104"/>
      <c r="R214" s="104"/>
      <c r="S214" s="104"/>
      <c r="T214" s="104"/>
      <c r="U214" s="104"/>
      <c r="V214" s="104"/>
      <c r="W214" s="104"/>
      <c r="X214" s="104"/>
      <c r="Y214" s="104"/>
      <c r="Z214" s="104"/>
      <c r="AA214" s="104"/>
      <c r="AB214" s="104"/>
      <c r="AC214" s="104"/>
      <c r="AD214" s="104"/>
      <c r="AE214" s="104"/>
      <c r="AF214" s="104"/>
      <c r="AG214" s="104"/>
      <c r="AH214" s="104"/>
      <c r="AI214" s="104"/>
      <c r="AJ214" s="104"/>
      <c r="AK214" s="104"/>
      <c r="AL214" s="104"/>
      <c r="AM214" s="104"/>
      <c r="AN214" s="104"/>
      <c r="AO214" s="104"/>
      <c r="AP214" s="104"/>
      <c r="AQ214" s="104"/>
      <c r="AR214" s="104"/>
      <c r="AS214" s="104"/>
      <c r="AT214" s="104"/>
      <c r="AU214" s="104"/>
      <c r="AV214" s="104"/>
      <c r="AW214" s="104"/>
      <c r="AX214" s="104"/>
      <c r="AY214" s="104"/>
      <c r="AZ214" s="104"/>
      <c r="BA214" s="104"/>
      <c r="BB214" s="104"/>
      <c r="BC214" s="104"/>
      <c r="BD214" s="104"/>
      <c r="BE214" s="104"/>
      <c r="BF214" s="104"/>
      <c r="BG214" s="104"/>
      <c r="BH214" s="104"/>
      <c r="BI214" s="104"/>
      <c r="BJ214" s="104"/>
      <c r="BK214" s="104"/>
      <c r="BL214" s="104"/>
      <c r="BM214" s="104"/>
      <c r="BN214" s="104"/>
      <c r="BO214" s="104"/>
      <c r="BP214" s="104"/>
      <c r="BQ214" s="104"/>
      <c r="BR214" s="104"/>
      <c r="BS214" s="104"/>
      <c r="BT214" s="104"/>
      <c r="BU214" s="104"/>
      <c r="BV214" s="104"/>
      <c r="BW214" s="104"/>
      <c r="BX214" s="104"/>
      <c r="BY214" s="104"/>
      <c r="BZ214" s="104"/>
      <c r="CA214" s="104"/>
      <c r="CB214" s="104"/>
      <c r="CC214" s="104"/>
      <c r="CD214" s="104"/>
      <c r="CE214" s="104"/>
      <c r="CF214" s="104"/>
      <c r="CG214" s="104"/>
      <c r="CH214" s="104"/>
      <c r="CI214" s="104"/>
      <c r="CJ214" s="104"/>
      <c r="CK214" s="104"/>
    </row>
    <row r="215" spans="1:89" x14ac:dyDescent="0.35">
      <c r="A215" s="104"/>
      <c r="B215" s="104"/>
      <c r="C215" s="104"/>
      <c r="D215" s="104"/>
      <c r="E215" s="104"/>
      <c r="F215" s="104"/>
      <c r="G215" s="104"/>
      <c r="H215" s="104"/>
      <c r="I215" s="104"/>
      <c r="J215" s="104"/>
      <c r="K215" s="104"/>
      <c r="L215" s="104"/>
      <c r="M215" s="104"/>
      <c r="N215" s="104"/>
      <c r="O215" s="104"/>
      <c r="P215" s="104"/>
      <c r="Q215" s="104"/>
      <c r="R215" s="104"/>
      <c r="S215" s="104"/>
      <c r="T215" s="104"/>
      <c r="U215" s="104"/>
      <c r="V215" s="104"/>
      <c r="W215" s="104"/>
      <c r="X215" s="104"/>
      <c r="Y215" s="104"/>
      <c r="Z215" s="104"/>
      <c r="AA215" s="104"/>
      <c r="AB215" s="104"/>
      <c r="AC215" s="104"/>
      <c r="AD215" s="104"/>
      <c r="AE215" s="104"/>
      <c r="AF215" s="104"/>
      <c r="AG215" s="104"/>
      <c r="AH215" s="104"/>
      <c r="AI215" s="104"/>
      <c r="AJ215" s="104"/>
      <c r="AK215" s="104"/>
      <c r="AL215" s="104"/>
      <c r="AM215" s="104"/>
      <c r="AN215" s="104"/>
      <c r="AO215" s="104"/>
      <c r="AP215" s="104"/>
      <c r="AQ215" s="104"/>
      <c r="AR215" s="104"/>
      <c r="AS215" s="104"/>
      <c r="AT215" s="104"/>
      <c r="AU215" s="104"/>
      <c r="AV215" s="104"/>
      <c r="AW215" s="104"/>
      <c r="AX215" s="104"/>
      <c r="AY215" s="104"/>
      <c r="AZ215" s="104"/>
      <c r="BA215" s="104"/>
      <c r="BB215" s="104"/>
      <c r="BC215" s="104"/>
      <c r="BD215" s="104"/>
      <c r="BE215" s="104"/>
      <c r="BF215" s="104"/>
      <c r="BG215" s="104"/>
      <c r="BH215" s="104"/>
      <c r="BI215" s="104"/>
      <c r="BJ215" s="104"/>
      <c r="BK215" s="104"/>
      <c r="BL215" s="104"/>
      <c r="BM215" s="104"/>
      <c r="BN215" s="104"/>
      <c r="BO215" s="104"/>
      <c r="BP215" s="104"/>
      <c r="BQ215" s="104"/>
      <c r="BR215" s="104"/>
      <c r="BS215" s="104"/>
      <c r="BT215" s="104"/>
      <c r="BU215" s="104"/>
      <c r="BV215" s="104"/>
      <c r="BW215" s="104"/>
      <c r="BX215" s="104"/>
      <c r="BY215" s="104"/>
      <c r="BZ215" s="104"/>
      <c r="CA215" s="104"/>
      <c r="CB215" s="104"/>
      <c r="CC215" s="104"/>
      <c r="CD215" s="104"/>
      <c r="CE215" s="104"/>
      <c r="CF215" s="104"/>
      <c r="CG215" s="104"/>
      <c r="CH215" s="104"/>
      <c r="CI215" s="104"/>
      <c r="CJ215" s="104"/>
      <c r="CK215" s="104"/>
    </row>
    <row r="216" spans="1:89" x14ac:dyDescent="0.35">
      <c r="A216" s="104"/>
      <c r="B216" s="104"/>
      <c r="C216" s="104"/>
      <c r="D216" s="104"/>
      <c r="E216" s="104"/>
      <c r="F216" s="104"/>
      <c r="G216" s="104"/>
      <c r="H216" s="104"/>
      <c r="I216" s="104"/>
      <c r="J216" s="104"/>
      <c r="K216" s="104"/>
      <c r="L216" s="104"/>
      <c r="M216" s="104"/>
      <c r="N216" s="104"/>
      <c r="O216" s="104"/>
      <c r="P216" s="104"/>
      <c r="Q216" s="104"/>
      <c r="R216" s="104"/>
      <c r="S216" s="104"/>
      <c r="T216" s="104"/>
      <c r="U216" s="104"/>
      <c r="V216" s="104"/>
      <c r="W216" s="104"/>
      <c r="X216" s="104"/>
      <c r="Y216" s="104"/>
      <c r="Z216" s="104"/>
      <c r="AA216" s="104"/>
      <c r="AB216" s="104"/>
      <c r="AC216" s="104"/>
      <c r="AD216" s="104"/>
      <c r="AE216" s="104"/>
      <c r="AF216" s="104"/>
      <c r="AG216" s="104"/>
      <c r="AH216" s="104"/>
      <c r="AI216" s="104"/>
      <c r="AJ216" s="104"/>
      <c r="AK216" s="104"/>
      <c r="AL216" s="104"/>
      <c r="AM216" s="104"/>
      <c r="AN216" s="104"/>
      <c r="AO216" s="104"/>
      <c r="AP216" s="104"/>
      <c r="AQ216" s="104"/>
      <c r="AR216" s="104"/>
      <c r="AS216" s="104"/>
      <c r="AT216" s="104"/>
      <c r="AU216" s="104"/>
      <c r="AV216" s="104"/>
      <c r="AW216" s="104"/>
      <c r="AX216" s="104"/>
      <c r="AY216" s="104"/>
      <c r="AZ216" s="104"/>
      <c r="BA216" s="104"/>
      <c r="BB216" s="104"/>
      <c r="BC216" s="104"/>
      <c r="BD216" s="104"/>
      <c r="BE216" s="104"/>
      <c r="BF216" s="104"/>
      <c r="BG216" s="104"/>
      <c r="BH216" s="104"/>
      <c r="BI216" s="104"/>
      <c r="BJ216" s="104"/>
      <c r="BK216" s="104"/>
      <c r="BL216" s="104"/>
      <c r="BM216" s="104"/>
      <c r="BN216" s="104"/>
      <c r="BO216" s="104"/>
      <c r="BP216" s="104"/>
      <c r="BQ216" s="104"/>
      <c r="BR216" s="104"/>
      <c r="BS216" s="104"/>
      <c r="BT216" s="104"/>
      <c r="BU216" s="104"/>
      <c r="BV216" s="104"/>
      <c r="BW216" s="104"/>
      <c r="BX216" s="104"/>
      <c r="BY216" s="104"/>
      <c r="BZ216" s="104"/>
      <c r="CA216" s="104"/>
      <c r="CB216" s="104"/>
      <c r="CC216" s="104"/>
      <c r="CD216" s="104"/>
      <c r="CE216" s="104"/>
      <c r="CF216" s="104"/>
      <c r="CG216" s="104"/>
      <c r="CH216" s="104"/>
      <c r="CI216" s="104"/>
      <c r="CJ216" s="104"/>
      <c r="CK216" s="104"/>
    </row>
    <row r="217" spans="1:89" x14ac:dyDescent="0.35">
      <c r="A217" s="104"/>
      <c r="B217" s="104"/>
      <c r="C217" s="104"/>
      <c r="D217" s="104"/>
      <c r="E217" s="104"/>
      <c r="F217" s="104"/>
      <c r="G217" s="104"/>
      <c r="H217" s="104"/>
      <c r="I217" s="104"/>
      <c r="J217" s="104"/>
      <c r="K217" s="104"/>
      <c r="L217" s="104"/>
      <c r="M217" s="104"/>
      <c r="N217" s="104"/>
      <c r="O217" s="104"/>
      <c r="P217" s="104"/>
      <c r="Q217" s="104"/>
      <c r="R217" s="104"/>
      <c r="S217" s="104"/>
      <c r="T217" s="104"/>
      <c r="U217" s="104"/>
      <c r="V217" s="104"/>
      <c r="W217" s="104"/>
      <c r="X217" s="104"/>
      <c r="Y217" s="104"/>
      <c r="Z217" s="104"/>
      <c r="AA217" s="104"/>
      <c r="AB217" s="104"/>
      <c r="AC217" s="104"/>
      <c r="AD217" s="104"/>
      <c r="AE217" s="104"/>
      <c r="AF217" s="104"/>
      <c r="AG217" s="104"/>
      <c r="AH217" s="104"/>
      <c r="AI217" s="104"/>
      <c r="AJ217" s="104"/>
      <c r="AK217" s="104"/>
      <c r="AL217" s="104"/>
      <c r="AM217" s="104"/>
      <c r="AN217" s="104"/>
      <c r="AO217" s="104"/>
      <c r="AP217" s="104"/>
      <c r="AQ217" s="104"/>
      <c r="AR217" s="104"/>
      <c r="AS217" s="104"/>
      <c r="AT217" s="104"/>
      <c r="AU217" s="104"/>
      <c r="AV217" s="104"/>
      <c r="AW217" s="104"/>
      <c r="AX217" s="104"/>
      <c r="AY217" s="104"/>
      <c r="AZ217" s="104"/>
      <c r="BA217" s="104"/>
      <c r="BB217" s="104"/>
      <c r="BC217" s="104"/>
      <c r="BD217" s="104"/>
      <c r="BE217" s="104"/>
      <c r="BF217" s="104"/>
      <c r="BG217" s="104"/>
      <c r="BH217" s="104"/>
      <c r="BI217" s="104"/>
      <c r="BJ217" s="104"/>
      <c r="BK217" s="104"/>
      <c r="BL217" s="104"/>
      <c r="BM217" s="104"/>
      <c r="BN217" s="104"/>
      <c r="BO217" s="104"/>
      <c r="BP217" s="104"/>
      <c r="BQ217" s="104"/>
      <c r="BR217" s="104"/>
      <c r="BS217" s="104"/>
      <c r="BT217" s="104"/>
      <c r="BU217" s="104"/>
      <c r="BV217" s="104"/>
      <c r="BW217" s="104"/>
      <c r="BX217" s="104"/>
      <c r="BY217" s="104"/>
      <c r="BZ217" s="104"/>
      <c r="CA217" s="104"/>
      <c r="CB217" s="104"/>
      <c r="CC217" s="104"/>
      <c r="CD217" s="104"/>
      <c r="CE217" s="104"/>
      <c r="CF217" s="104"/>
      <c r="CG217" s="104"/>
      <c r="CH217" s="104"/>
      <c r="CI217" s="104"/>
      <c r="CJ217" s="104"/>
      <c r="CK217" s="104"/>
    </row>
    <row r="218" spans="1:89" x14ac:dyDescent="0.35">
      <c r="A218" s="104"/>
      <c r="B218" s="104"/>
      <c r="C218" s="104"/>
      <c r="D218" s="104"/>
      <c r="E218" s="104"/>
      <c r="F218" s="104"/>
      <c r="G218" s="104"/>
      <c r="H218" s="104"/>
      <c r="I218" s="104"/>
      <c r="J218" s="104"/>
      <c r="K218" s="104"/>
      <c r="L218" s="104"/>
      <c r="M218" s="104"/>
      <c r="N218" s="104"/>
      <c r="O218" s="104"/>
      <c r="P218" s="104"/>
      <c r="Q218" s="104"/>
      <c r="R218" s="104"/>
      <c r="S218" s="104"/>
      <c r="T218" s="104"/>
      <c r="U218" s="104"/>
      <c r="V218" s="104"/>
      <c r="W218" s="104"/>
      <c r="X218" s="104"/>
      <c r="Y218" s="104"/>
      <c r="Z218" s="104"/>
      <c r="AA218" s="104"/>
      <c r="AB218" s="104"/>
      <c r="AC218" s="104"/>
      <c r="AD218" s="104"/>
      <c r="AE218" s="104"/>
      <c r="AF218" s="104"/>
      <c r="AG218" s="104"/>
      <c r="AH218" s="104"/>
      <c r="AI218" s="104"/>
      <c r="AJ218" s="104"/>
      <c r="AK218" s="104"/>
      <c r="AL218" s="104"/>
      <c r="AM218" s="104"/>
      <c r="AN218" s="104"/>
      <c r="AO218" s="104"/>
      <c r="AP218" s="104"/>
      <c r="AQ218" s="104"/>
      <c r="AR218" s="104"/>
      <c r="AS218" s="104"/>
      <c r="AT218" s="104"/>
      <c r="AU218" s="104"/>
      <c r="AV218" s="104"/>
      <c r="AW218" s="104"/>
      <c r="AX218" s="104"/>
      <c r="AY218" s="104"/>
      <c r="AZ218" s="104"/>
      <c r="BA218" s="104"/>
      <c r="BB218" s="104"/>
      <c r="BC218" s="104"/>
      <c r="BD218" s="104"/>
      <c r="BE218" s="104"/>
      <c r="BF218" s="104"/>
      <c r="BG218" s="104"/>
      <c r="BH218" s="104"/>
      <c r="BI218" s="104"/>
      <c r="BJ218" s="104"/>
      <c r="BK218" s="104"/>
      <c r="BL218" s="104"/>
      <c r="BM218" s="104"/>
      <c r="BN218" s="104"/>
      <c r="BO218" s="104"/>
      <c r="BP218" s="104"/>
      <c r="BQ218" s="104"/>
      <c r="BR218" s="104"/>
      <c r="BS218" s="104"/>
      <c r="BT218" s="104"/>
      <c r="BU218" s="104"/>
      <c r="BV218" s="104"/>
      <c r="BW218" s="104"/>
      <c r="BX218" s="104"/>
      <c r="BY218" s="104"/>
      <c r="BZ218" s="104"/>
      <c r="CA218" s="104"/>
      <c r="CB218" s="104"/>
      <c r="CC218" s="104"/>
      <c r="CD218" s="104"/>
      <c r="CE218" s="104"/>
      <c r="CF218" s="104"/>
      <c r="CG218" s="104"/>
      <c r="CH218" s="104"/>
      <c r="CI218" s="104"/>
      <c r="CJ218" s="104"/>
      <c r="CK218" s="104"/>
    </row>
    <row r="219" spans="1:89" x14ac:dyDescent="0.35">
      <c r="A219" s="104"/>
      <c r="B219" s="104"/>
      <c r="C219" s="104"/>
      <c r="D219" s="104"/>
      <c r="E219" s="104"/>
      <c r="F219" s="104"/>
      <c r="G219" s="104"/>
      <c r="H219" s="104"/>
      <c r="I219" s="104"/>
      <c r="J219" s="104"/>
      <c r="K219" s="104"/>
      <c r="L219" s="104"/>
      <c r="M219" s="104"/>
      <c r="N219" s="104"/>
      <c r="O219" s="104"/>
      <c r="P219" s="104"/>
      <c r="Q219" s="104"/>
      <c r="R219" s="104"/>
      <c r="S219" s="104"/>
      <c r="T219" s="104"/>
      <c r="U219" s="104"/>
      <c r="V219" s="104"/>
      <c r="W219" s="104"/>
      <c r="X219" s="104"/>
      <c r="Y219" s="104"/>
      <c r="Z219" s="104"/>
      <c r="AA219" s="104"/>
      <c r="AB219" s="104"/>
      <c r="AC219" s="104"/>
      <c r="AD219" s="104"/>
      <c r="AE219" s="104"/>
      <c r="AF219" s="104"/>
      <c r="AG219" s="104"/>
      <c r="AH219" s="104"/>
      <c r="AI219" s="104"/>
      <c r="AJ219" s="104"/>
      <c r="AK219" s="104"/>
      <c r="AL219" s="104"/>
      <c r="AM219" s="104"/>
      <c r="AN219" s="104"/>
      <c r="AO219" s="104"/>
      <c r="AP219" s="104"/>
      <c r="AQ219" s="104"/>
      <c r="AR219" s="104"/>
      <c r="AS219" s="104"/>
      <c r="AT219" s="104"/>
      <c r="AU219" s="104"/>
      <c r="AV219" s="104"/>
      <c r="AW219" s="104"/>
      <c r="AX219" s="104"/>
      <c r="AY219" s="104"/>
      <c r="AZ219" s="104"/>
      <c r="BA219" s="104"/>
      <c r="BB219" s="104"/>
      <c r="BC219" s="104"/>
      <c r="BD219" s="104"/>
      <c r="BE219" s="104"/>
      <c r="BF219" s="104"/>
      <c r="BG219" s="104"/>
      <c r="BH219" s="104"/>
      <c r="BI219" s="104"/>
      <c r="BJ219" s="104"/>
      <c r="BK219" s="104"/>
      <c r="BL219" s="104"/>
      <c r="BM219" s="104"/>
      <c r="BN219" s="104"/>
      <c r="BO219" s="104"/>
      <c r="BP219" s="104"/>
      <c r="BQ219" s="104"/>
      <c r="BR219" s="104"/>
      <c r="BS219" s="104"/>
      <c r="BT219" s="104"/>
      <c r="BU219" s="104"/>
      <c r="BV219" s="104"/>
      <c r="BW219" s="104"/>
      <c r="BX219" s="104"/>
      <c r="BY219" s="104"/>
      <c r="BZ219" s="104"/>
      <c r="CA219" s="104"/>
      <c r="CB219" s="104"/>
      <c r="CC219" s="104"/>
      <c r="CD219" s="104"/>
      <c r="CE219" s="104"/>
      <c r="CF219" s="104"/>
      <c r="CG219" s="104"/>
      <c r="CH219" s="104"/>
      <c r="CI219" s="104"/>
      <c r="CJ219" s="104"/>
      <c r="CK219" s="104"/>
    </row>
    <row r="220" spans="1:89" x14ac:dyDescent="0.35">
      <c r="A220" s="104"/>
      <c r="B220" s="104"/>
      <c r="C220" s="104"/>
      <c r="D220" s="104"/>
      <c r="E220" s="104"/>
      <c r="F220" s="104"/>
      <c r="G220" s="104"/>
      <c r="H220" s="104"/>
      <c r="I220" s="104"/>
      <c r="J220" s="104"/>
      <c r="K220" s="104"/>
      <c r="L220" s="104"/>
      <c r="M220" s="104"/>
      <c r="N220" s="104"/>
      <c r="O220" s="104"/>
      <c r="P220" s="104"/>
      <c r="Q220" s="104"/>
      <c r="R220" s="104"/>
      <c r="S220" s="104"/>
      <c r="T220" s="104"/>
      <c r="U220" s="104"/>
      <c r="V220" s="104"/>
      <c r="W220" s="104"/>
      <c r="X220" s="104"/>
      <c r="Y220" s="104"/>
      <c r="Z220" s="104"/>
      <c r="AA220" s="104"/>
      <c r="AB220" s="104"/>
      <c r="AC220" s="104"/>
      <c r="AD220" s="104"/>
      <c r="AE220" s="104"/>
      <c r="AF220" s="104"/>
      <c r="AG220" s="104"/>
      <c r="AH220" s="104"/>
      <c r="AI220" s="104"/>
      <c r="AJ220" s="104"/>
      <c r="AK220" s="104"/>
      <c r="AL220" s="104"/>
      <c r="AM220" s="104"/>
      <c r="AN220" s="104"/>
      <c r="AO220" s="104"/>
      <c r="AP220" s="104"/>
      <c r="AQ220" s="104"/>
      <c r="AR220" s="104"/>
      <c r="AS220" s="104"/>
      <c r="AT220" s="104"/>
      <c r="AU220" s="104"/>
      <c r="AV220" s="104"/>
      <c r="AW220" s="104"/>
      <c r="AX220" s="104"/>
      <c r="AY220" s="104"/>
      <c r="AZ220" s="104"/>
      <c r="BA220" s="104"/>
      <c r="BB220" s="104"/>
      <c r="BC220" s="104"/>
      <c r="BD220" s="104"/>
      <c r="BE220" s="104"/>
      <c r="BF220" s="104"/>
      <c r="BG220" s="104"/>
      <c r="BH220" s="104"/>
      <c r="BI220" s="104"/>
      <c r="BJ220" s="104"/>
      <c r="BK220" s="104"/>
      <c r="BL220" s="104"/>
      <c r="BM220" s="104"/>
      <c r="BN220" s="104"/>
      <c r="BO220" s="104"/>
      <c r="BP220" s="104"/>
      <c r="BQ220" s="104"/>
      <c r="BR220" s="104"/>
      <c r="BS220" s="104"/>
      <c r="BT220" s="104"/>
      <c r="BU220" s="104"/>
      <c r="BV220" s="104"/>
      <c r="BW220" s="104"/>
      <c r="BX220" s="104"/>
      <c r="BY220" s="104"/>
      <c r="BZ220" s="104"/>
      <c r="CA220" s="104"/>
      <c r="CB220" s="104"/>
      <c r="CC220" s="104"/>
      <c r="CD220" s="104"/>
      <c r="CE220" s="104"/>
      <c r="CF220" s="104"/>
      <c r="CG220" s="104"/>
      <c r="CH220" s="104"/>
      <c r="CI220" s="104"/>
      <c r="CJ220" s="104"/>
      <c r="CK220" s="104"/>
    </row>
    <row r="221" spans="1:89" x14ac:dyDescent="0.35">
      <c r="A221" s="104"/>
      <c r="B221" s="104"/>
      <c r="C221" s="104"/>
      <c r="D221" s="104"/>
      <c r="E221" s="104"/>
      <c r="F221" s="104"/>
      <c r="G221" s="104"/>
      <c r="H221" s="104"/>
      <c r="I221" s="104"/>
      <c r="J221" s="104"/>
      <c r="K221" s="104"/>
      <c r="L221" s="104"/>
      <c r="M221" s="104"/>
      <c r="N221" s="104"/>
      <c r="O221" s="104"/>
      <c r="P221" s="104"/>
      <c r="Q221" s="104"/>
      <c r="R221" s="104"/>
      <c r="S221" s="104"/>
      <c r="T221" s="104"/>
      <c r="U221" s="104"/>
      <c r="V221" s="104"/>
      <c r="W221" s="104"/>
      <c r="X221" s="104"/>
      <c r="Y221" s="104"/>
      <c r="Z221" s="104"/>
      <c r="AA221" s="104"/>
      <c r="AB221" s="104"/>
      <c r="AC221" s="104"/>
      <c r="AD221" s="104"/>
      <c r="AE221" s="104"/>
      <c r="AF221" s="104"/>
      <c r="AG221" s="104"/>
      <c r="AH221" s="104"/>
      <c r="AI221" s="104"/>
      <c r="AJ221" s="104"/>
      <c r="AK221" s="104"/>
      <c r="AL221" s="104"/>
      <c r="AM221" s="104"/>
      <c r="AN221" s="104"/>
      <c r="AO221" s="104"/>
      <c r="AP221" s="104"/>
      <c r="AQ221" s="104"/>
      <c r="AR221" s="104"/>
      <c r="AS221" s="104"/>
      <c r="AT221" s="104"/>
      <c r="AU221" s="104"/>
      <c r="AV221" s="104"/>
      <c r="AW221" s="104"/>
      <c r="AX221" s="104"/>
      <c r="AY221" s="104"/>
      <c r="AZ221" s="104"/>
      <c r="BA221" s="104"/>
      <c r="BB221" s="104"/>
      <c r="BC221" s="104"/>
      <c r="BD221" s="104"/>
      <c r="BE221" s="104"/>
      <c r="BF221" s="104"/>
      <c r="BG221" s="104"/>
      <c r="BH221" s="104"/>
      <c r="BI221" s="104"/>
      <c r="BJ221" s="104"/>
      <c r="BK221" s="104"/>
      <c r="BL221" s="104"/>
      <c r="BM221" s="104"/>
      <c r="BN221" s="104"/>
      <c r="BO221" s="104"/>
      <c r="BP221" s="104"/>
      <c r="BQ221" s="104"/>
      <c r="BR221" s="104"/>
      <c r="BS221" s="104"/>
      <c r="BT221" s="104"/>
      <c r="BU221" s="104"/>
      <c r="BV221" s="104"/>
      <c r="BW221" s="104"/>
      <c r="BX221" s="104"/>
      <c r="BY221" s="104"/>
      <c r="BZ221" s="104"/>
      <c r="CA221" s="104"/>
      <c r="CB221" s="104"/>
      <c r="CC221" s="104"/>
      <c r="CD221" s="104"/>
      <c r="CE221" s="104"/>
      <c r="CF221" s="104"/>
      <c r="CG221" s="104"/>
      <c r="CH221" s="104"/>
      <c r="CI221" s="104"/>
      <c r="CJ221" s="104"/>
      <c r="CK221" s="104"/>
    </row>
    <row r="222" spans="1:89" x14ac:dyDescent="0.35">
      <c r="A222" s="104"/>
      <c r="B222" s="104"/>
      <c r="C222" s="104"/>
      <c r="D222" s="104"/>
      <c r="E222" s="104"/>
      <c r="F222" s="104"/>
      <c r="G222" s="104"/>
      <c r="H222" s="104"/>
      <c r="I222" s="104"/>
      <c r="J222" s="104"/>
      <c r="K222" s="104"/>
      <c r="L222" s="104"/>
      <c r="M222" s="104"/>
      <c r="N222" s="104"/>
      <c r="O222" s="104"/>
      <c r="P222" s="104"/>
      <c r="Q222" s="104"/>
      <c r="R222" s="104"/>
      <c r="S222" s="104"/>
      <c r="T222" s="104"/>
      <c r="U222" s="104"/>
      <c r="V222" s="104"/>
      <c r="W222" s="104"/>
      <c r="X222" s="104"/>
      <c r="Y222" s="104"/>
      <c r="Z222" s="104"/>
      <c r="AA222" s="104"/>
      <c r="AB222" s="104"/>
      <c r="AC222" s="104"/>
      <c r="AD222" s="104"/>
      <c r="AE222" s="104"/>
      <c r="AF222" s="104"/>
      <c r="AG222" s="104"/>
      <c r="AH222" s="104"/>
      <c r="AI222" s="104"/>
      <c r="AJ222" s="104"/>
      <c r="AK222" s="104"/>
      <c r="AL222" s="104"/>
      <c r="AM222" s="104"/>
      <c r="AN222" s="104"/>
      <c r="AO222" s="104"/>
      <c r="AP222" s="104"/>
      <c r="AQ222" s="104"/>
      <c r="AR222" s="104"/>
      <c r="AS222" s="104"/>
      <c r="AT222" s="104"/>
      <c r="AU222" s="104"/>
      <c r="AV222" s="104"/>
      <c r="AW222" s="104"/>
      <c r="AX222" s="104"/>
      <c r="AY222" s="104"/>
      <c r="AZ222" s="104"/>
      <c r="BA222" s="104"/>
      <c r="BB222" s="104"/>
      <c r="BC222" s="104"/>
      <c r="BD222" s="104"/>
      <c r="BE222" s="104"/>
      <c r="BF222" s="104"/>
      <c r="BG222" s="104"/>
      <c r="BH222" s="104"/>
      <c r="BI222" s="104"/>
      <c r="BJ222" s="104"/>
      <c r="BK222" s="104"/>
      <c r="BL222" s="104"/>
      <c r="BM222" s="104"/>
      <c r="BN222" s="104"/>
      <c r="BO222" s="104"/>
      <c r="BP222" s="104"/>
      <c r="BQ222" s="104"/>
      <c r="BR222" s="104"/>
      <c r="BS222" s="104"/>
      <c r="BT222" s="104"/>
      <c r="BU222" s="104"/>
      <c r="BV222" s="104"/>
      <c r="BW222" s="104"/>
      <c r="BX222" s="104"/>
      <c r="BY222" s="104"/>
      <c r="BZ222" s="104"/>
      <c r="CA222" s="104"/>
      <c r="CB222" s="104"/>
      <c r="CC222" s="104"/>
      <c r="CD222" s="104"/>
      <c r="CE222" s="104"/>
      <c r="CF222" s="104"/>
      <c r="CG222" s="104"/>
      <c r="CH222" s="104"/>
      <c r="CI222" s="104"/>
      <c r="CJ222" s="104"/>
      <c r="CK222" s="104"/>
    </row>
    <row r="223" spans="1:89" x14ac:dyDescent="0.35">
      <c r="A223" s="104"/>
      <c r="B223" s="104"/>
      <c r="C223" s="104"/>
      <c r="D223" s="104"/>
      <c r="E223" s="104"/>
      <c r="F223" s="104"/>
      <c r="G223" s="104"/>
      <c r="H223" s="104"/>
      <c r="I223" s="104"/>
      <c r="J223" s="104"/>
      <c r="K223" s="104"/>
      <c r="L223" s="104"/>
      <c r="M223" s="104"/>
      <c r="N223" s="104"/>
      <c r="O223" s="104"/>
      <c r="P223" s="104"/>
      <c r="Q223" s="104"/>
      <c r="R223" s="104"/>
      <c r="S223" s="104"/>
      <c r="T223" s="104"/>
      <c r="U223" s="104"/>
      <c r="V223" s="104"/>
      <c r="W223" s="104"/>
      <c r="X223" s="104"/>
      <c r="Y223" s="104"/>
      <c r="Z223" s="104"/>
      <c r="AA223" s="104"/>
      <c r="AB223" s="104"/>
      <c r="AC223" s="104"/>
      <c r="AD223" s="104"/>
      <c r="AE223" s="104"/>
      <c r="AF223" s="104"/>
      <c r="AG223" s="104"/>
      <c r="AH223" s="104"/>
      <c r="AI223" s="104"/>
      <c r="AJ223" s="104"/>
      <c r="AK223" s="104"/>
      <c r="AL223" s="104"/>
      <c r="AM223" s="104"/>
      <c r="AN223" s="104"/>
      <c r="AO223" s="104"/>
      <c r="AP223" s="104"/>
      <c r="AQ223" s="104"/>
      <c r="AR223" s="104"/>
      <c r="AS223" s="104"/>
      <c r="AT223" s="104"/>
      <c r="AU223" s="104"/>
      <c r="AV223" s="104"/>
      <c r="AW223" s="104"/>
      <c r="AX223" s="104"/>
      <c r="AY223" s="104"/>
      <c r="AZ223" s="104"/>
      <c r="BA223" s="104"/>
      <c r="BB223" s="104"/>
      <c r="BC223" s="104"/>
      <c r="BD223" s="104"/>
      <c r="BE223" s="104"/>
      <c r="BF223" s="104"/>
      <c r="BG223" s="104"/>
      <c r="BH223" s="104"/>
      <c r="BI223" s="104"/>
      <c r="BJ223" s="104"/>
      <c r="BK223" s="104"/>
      <c r="BL223" s="104"/>
      <c r="BM223" s="104"/>
      <c r="BN223" s="104"/>
      <c r="BO223" s="104"/>
      <c r="BP223" s="104"/>
      <c r="BQ223" s="104"/>
      <c r="BR223" s="104"/>
      <c r="BS223" s="104"/>
      <c r="BT223" s="104"/>
      <c r="BU223" s="104"/>
      <c r="BV223" s="104"/>
      <c r="BW223" s="104"/>
      <c r="BX223" s="104"/>
      <c r="BY223" s="104"/>
      <c r="BZ223" s="104"/>
      <c r="CA223" s="104"/>
      <c r="CB223" s="104"/>
      <c r="CC223" s="104"/>
      <c r="CD223" s="104"/>
      <c r="CE223" s="104"/>
      <c r="CF223" s="104"/>
      <c r="CG223" s="104"/>
      <c r="CH223" s="104"/>
      <c r="CI223" s="104"/>
      <c r="CJ223" s="104"/>
      <c r="CK223" s="104"/>
    </row>
    <row r="224" spans="1:89" x14ac:dyDescent="0.35">
      <c r="A224" s="104"/>
      <c r="B224" s="104"/>
      <c r="C224" s="104"/>
      <c r="D224" s="104"/>
      <c r="E224" s="104"/>
      <c r="F224" s="104"/>
      <c r="G224" s="104"/>
      <c r="H224" s="104"/>
      <c r="I224" s="104"/>
      <c r="J224" s="104"/>
      <c r="K224" s="104"/>
      <c r="L224" s="104"/>
      <c r="M224" s="104"/>
      <c r="N224" s="104"/>
      <c r="O224" s="104"/>
      <c r="P224" s="104"/>
      <c r="Q224" s="104"/>
      <c r="R224" s="104"/>
      <c r="S224" s="104"/>
      <c r="T224" s="104"/>
      <c r="U224" s="104"/>
      <c r="V224" s="104"/>
      <c r="W224" s="104"/>
      <c r="X224" s="104"/>
      <c r="Y224" s="104"/>
      <c r="Z224" s="104"/>
      <c r="AA224" s="104"/>
      <c r="AB224" s="104"/>
      <c r="AC224" s="104"/>
      <c r="AD224" s="104"/>
      <c r="AE224" s="104"/>
      <c r="AF224" s="104"/>
      <c r="AG224" s="104"/>
      <c r="AH224" s="104"/>
      <c r="AI224" s="104"/>
      <c r="AJ224" s="104"/>
      <c r="AK224" s="104"/>
      <c r="AL224" s="104"/>
      <c r="AM224" s="104"/>
      <c r="AN224" s="104"/>
      <c r="AO224" s="104"/>
      <c r="AP224" s="104"/>
      <c r="AQ224" s="104"/>
      <c r="AR224" s="104"/>
      <c r="AS224" s="104"/>
      <c r="AT224" s="104"/>
      <c r="AU224" s="104"/>
      <c r="AV224" s="104"/>
      <c r="AW224" s="104"/>
      <c r="AX224" s="104"/>
      <c r="AY224" s="104"/>
      <c r="AZ224" s="104"/>
      <c r="BA224" s="104"/>
      <c r="BB224" s="104"/>
      <c r="BC224" s="104"/>
      <c r="BD224" s="104"/>
      <c r="BE224" s="104"/>
      <c r="BF224" s="104"/>
      <c r="BG224" s="104"/>
      <c r="BH224" s="104"/>
      <c r="BI224" s="104"/>
      <c r="BJ224" s="104"/>
      <c r="BK224" s="104"/>
      <c r="BL224" s="104"/>
      <c r="BM224" s="104"/>
      <c r="BN224" s="104"/>
      <c r="BO224" s="104"/>
      <c r="BP224" s="104"/>
      <c r="BQ224" s="104"/>
      <c r="BR224" s="104"/>
      <c r="BS224" s="104"/>
      <c r="BT224" s="104"/>
      <c r="BU224" s="104"/>
      <c r="BV224" s="104"/>
      <c r="BW224" s="104"/>
      <c r="BX224" s="104"/>
      <c r="BY224" s="104"/>
      <c r="BZ224" s="104"/>
      <c r="CA224" s="104"/>
      <c r="CB224" s="104"/>
      <c r="CC224" s="104"/>
      <c r="CD224" s="104"/>
      <c r="CE224" s="104"/>
      <c r="CF224" s="104"/>
      <c r="CG224" s="104"/>
      <c r="CH224" s="104"/>
      <c r="CI224" s="104"/>
      <c r="CJ224" s="104"/>
      <c r="CK224" s="104"/>
    </row>
    <row r="225" spans="1:89" x14ac:dyDescent="0.35">
      <c r="A225" s="104"/>
      <c r="B225" s="104"/>
      <c r="C225" s="104"/>
      <c r="D225" s="104"/>
      <c r="E225" s="104"/>
      <c r="F225" s="104"/>
      <c r="G225" s="104"/>
      <c r="H225" s="104"/>
      <c r="I225" s="104"/>
      <c r="J225" s="104"/>
      <c r="K225" s="104"/>
      <c r="L225" s="104"/>
      <c r="M225" s="104"/>
      <c r="N225" s="104"/>
      <c r="O225" s="104"/>
      <c r="P225" s="104"/>
      <c r="Q225" s="104"/>
      <c r="R225" s="104"/>
      <c r="S225" s="104"/>
      <c r="T225" s="104"/>
      <c r="U225" s="104"/>
      <c r="V225" s="104"/>
      <c r="W225" s="104"/>
      <c r="X225" s="104"/>
      <c r="Y225" s="104"/>
      <c r="Z225" s="104"/>
      <c r="AA225" s="104"/>
      <c r="AB225" s="104"/>
      <c r="AC225" s="104"/>
      <c r="AD225" s="104"/>
      <c r="AE225" s="104"/>
      <c r="AF225" s="104"/>
      <c r="AG225" s="104"/>
      <c r="AH225" s="104"/>
      <c r="AI225" s="104"/>
      <c r="AJ225" s="104"/>
      <c r="AK225" s="104"/>
      <c r="AL225" s="104"/>
      <c r="AM225" s="104"/>
      <c r="AN225" s="104"/>
      <c r="AO225" s="104"/>
      <c r="AP225" s="104"/>
      <c r="AQ225" s="104"/>
      <c r="AR225" s="104"/>
      <c r="AS225" s="104"/>
      <c r="AT225" s="104"/>
      <c r="AU225" s="104"/>
      <c r="AV225" s="104"/>
      <c r="AW225" s="104"/>
      <c r="AX225" s="104"/>
      <c r="AY225" s="104"/>
      <c r="AZ225" s="104"/>
      <c r="BA225" s="104"/>
      <c r="BB225" s="104"/>
      <c r="BC225" s="104"/>
      <c r="BD225" s="104"/>
      <c r="BE225" s="104"/>
      <c r="BF225" s="104"/>
      <c r="BG225" s="104"/>
      <c r="BH225" s="104"/>
      <c r="BI225" s="104"/>
      <c r="BJ225" s="104"/>
      <c r="BK225" s="104"/>
      <c r="BL225" s="104"/>
      <c r="BM225" s="104"/>
      <c r="BN225" s="104"/>
      <c r="BO225" s="104"/>
      <c r="BP225" s="104"/>
      <c r="BQ225" s="104"/>
      <c r="BR225" s="104"/>
      <c r="BS225" s="104"/>
      <c r="BT225" s="104"/>
      <c r="BU225" s="104"/>
      <c r="BV225" s="104"/>
      <c r="BW225" s="104"/>
      <c r="BX225" s="104"/>
      <c r="BY225" s="104"/>
      <c r="BZ225" s="104"/>
      <c r="CA225" s="104"/>
      <c r="CB225" s="104"/>
      <c r="CC225" s="104"/>
      <c r="CD225" s="104"/>
      <c r="CE225" s="104"/>
      <c r="CF225" s="104"/>
      <c r="CG225" s="104"/>
      <c r="CH225" s="104"/>
      <c r="CI225" s="104"/>
      <c r="CJ225" s="104"/>
      <c r="CK225" s="104"/>
    </row>
    <row r="226" spans="1:89" x14ac:dyDescent="0.35">
      <c r="A226" s="104"/>
      <c r="B226" s="104"/>
      <c r="C226" s="104"/>
      <c r="D226" s="104"/>
      <c r="E226" s="104"/>
      <c r="F226" s="104"/>
      <c r="G226" s="104"/>
      <c r="H226" s="104"/>
      <c r="I226" s="104"/>
      <c r="J226" s="104"/>
      <c r="K226" s="104"/>
      <c r="L226" s="104"/>
      <c r="M226" s="104"/>
      <c r="N226" s="104"/>
      <c r="O226" s="104"/>
      <c r="P226" s="104"/>
      <c r="Q226" s="104"/>
      <c r="R226" s="104"/>
      <c r="S226" s="104"/>
      <c r="T226" s="104"/>
      <c r="U226" s="104"/>
      <c r="V226" s="104"/>
      <c r="W226" s="104"/>
      <c r="X226" s="104"/>
      <c r="Y226" s="104"/>
      <c r="Z226" s="104"/>
      <c r="AA226" s="104"/>
      <c r="AB226" s="104"/>
      <c r="AC226" s="104"/>
      <c r="AD226" s="104"/>
      <c r="AE226" s="104"/>
      <c r="AF226" s="104"/>
      <c r="AG226" s="104"/>
      <c r="AH226" s="104"/>
      <c r="AI226" s="104"/>
      <c r="AJ226" s="104"/>
      <c r="AK226" s="104"/>
      <c r="AL226" s="104"/>
      <c r="AM226" s="104"/>
      <c r="AN226" s="104"/>
      <c r="AO226" s="104"/>
      <c r="AP226" s="104"/>
      <c r="AQ226" s="104"/>
      <c r="AR226" s="104"/>
      <c r="AS226" s="104"/>
      <c r="AT226" s="104"/>
      <c r="AU226" s="104"/>
      <c r="AV226" s="104"/>
      <c r="AW226" s="104"/>
      <c r="AX226" s="104"/>
      <c r="AY226" s="104"/>
      <c r="AZ226" s="104"/>
      <c r="BA226" s="104"/>
      <c r="BB226" s="104"/>
      <c r="BC226" s="104"/>
      <c r="BD226" s="104"/>
      <c r="BE226" s="104"/>
      <c r="BF226" s="104"/>
      <c r="BG226" s="104"/>
      <c r="BH226" s="104"/>
      <c r="BI226" s="104"/>
      <c r="BJ226" s="104"/>
      <c r="BK226" s="104"/>
      <c r="BL226" s="104"/>
      <c r="BM226" s="104"/>
      <c r="BN226" s="104"/>
      <c r="BO226" s="104"/>
      <c r="BP226" s="104"/>
      <c r="BQ226" s="104"/>
      <c r="BR226" s="104"/>
      <c r="BS226" s="104"/>
      <c r="BT226" s="104"/>
      <c r="BU226" s="104"/>
      <c r="BV226" s="104"/>
      <c r="BW226" s="104"/>
      <c r="BX226" s="104"/>
      <c r="BY226" s="104"/>
      <c r="BZ226" s="104"/>
      <c r="CA226" s="104"/>
      <c r="CB226" s="104"/>
      <c r="CC226" s="104"/>
      <c r="CD226" s="104"/>
      <c r="CE226" s="104"/>
      <c r="CF226" s="104"/>
      <c r="CG226" s="104"/>
      <c r="CH226" s="104"/>
      <c r="CI226" s="104"/>
      <c r="CJ226" s="104"/>
      <c r="CK226" s="104"/>
    </row>
    <row r="227" spans="1:89" x14ac:dyDescent="0.35">
      <c r="A227" s="104"/>
      <c r="B227" s="104"/>
      <c r="C227" s="104"/>
      <c r="D227" s="104"/>
      <c r="E227" s="104"/>
      <c r="F227" s="104"/>
      <c r="G227" s="104"/>
      <c r="H227" s="104"/>
      <c r="I227" s="104"/>
      <c r="J227" s="104"/>
      <c r="K227" s="104"/>
      <c r="L227" s="104"/>
      <c r="M227" s="104"/>
      <c r="N227" s="104"/>
      <c r="O227" s="104"/>
      <c r="P227" s="104"/>
      <c r="Q227" s="104"/>
      <c r="R227" s="104"/>
      <c r="S227" s="104"/>
      <c r="T227" s="104"/>
      <c r="U227" s="104"/>
      <c r="V227" s="104"/>
      <c r="W227" s="104"/>
      <c r="X227" s="104"/>
      <c r="Y227" s="104"/>
      <c r="Z227" s="104"/>
      <c r="AA227" s="104"/>
      <c r="AB227" s="104"/>
      <c r="AC227" s="104"/>
      <c r="AD227" s="104"/>
      <c r="AE227" s="104"/>
      <c r="AF227" s="104"/>
      <c r="AG227" s="104"/>
      <c r="AH227" s="104"/>
      <c r="AI227" s="104"/>
      <c r="AJ227" s="104"/>
      <c r="AK227" s="104"/>
      <c r="AL227" s="104"/>
      <c r="AM227" s="104"/>
      <c r="AN227" s="104"/>
      <c r="AO227" s="104"/>
      <c r="AP227" s="104"/>
      <c r="AQ227" s="104"/>
      <c r="AR227" s="104"/>
      <c r="AS227" s="104"/>
      <c r="AT227" s="104"/>
      <c r="AU227" s="104"/>
      <c r="AV227" s="104"/>
      <c r="AW227" s="104"/>
      <c r="AX227" s="104"/>
      <c r="AY227" s="104"/>
      <c r="AZ227" s="104"/>
      <c r="BA227" s="104"/>
      <c r="BB227" s="104"/>
      <c r="BC227" s="104"/>
      <c r="BD227" s="104"/>
      <c r="BE227" s="104"/>
      <c r="BF227" s="104"/>
      <c r="BG227" s="104"/>
      <c r="BH227" s="104"/>
      <c r="BI227" s="104"/>
      <c r="BJ227" s="104"/>
      <c r="BK227" s="104"/>
      <c r="BL227" s="104"/>
      <c r="BM227" s="104"/>
      <c r="BN227" s="104"/>
      <c r="BO227" s="104"/>
      <c r="BP227" s="104"/>
      <c r="BQ227" s="104"/>
      <c r="BR227" s="104"/>
      <c r="BS227" s="104"/>
      <c r="BT227" s="104"/>
      <c r="BU227" s="104"/>
      <c r="BV227" s="104"/>
      <c r="BW227" s="104"/>
      <c r="BX227" s="104"/>
      <c r="BY227" s="104"/>
      <c r="BZ227" s="104"/>
      <c r="CA227" s="104"/>
      <c r="CB227" s="104"/>
      <c r="CC227" s="104"/>
      <c r="CD227" s="104"/>
      <c r="CE227" s="104"/>
      <c r="CF227" s="104"/>
      <c r="CG227" s="104"/>
      <c r="CH227" s="104"/>
      <c r="CI227" s="104"/>
      <c r="CJ227" s="104"/>
      <c r="CK227" s="104"/>
    </row>
    <row r="228" spans="1:89" x14ac:dyDescent="0.35">
      <c r="A228" s="104"/>
      <c r="B228" s="104"/>
      <c r="C228" s="104"/>
      <c r="D228" s="104"/>
      <c r="E228" s="104"/>
      <c r="F228" s="104"/>
      <c r="G228" s="104"/>
      <c r="H228" s="104"/>
      <c r="I228" s="104"/>
      <c r="J228" s="104"/>
      <c r="K228" s="104"/>
      <c r="L228" s="104"/>
      <c r="M228" s="104"/>
      <c r="N228" s="104"/>
      <c r="O228" s="104"/>
      <c r="P228" s="104"/>
      <c r="Q228" s="104"/>
      <c r="R228" s="104"/>
      <c r="S228" s="104"/>
      <c r="T228" s="104"/>
      <c r="U228" s="104"/>
      <c r="V228" s="104"/>
      <c r="W228" s="104"/>
      <c r="X228" s="104"/>
      <c r="Y228" s="104"/>
      <c r="Z228" s="104"/>
      <c r="AA228" s="104"/>
      <c r="AB228" s="104"/>
      <c r="AC228" s="104"/>
      <c r="AD228" s="104"/>
      <c r="AE228" s="104"/>
      <c r="AF228" s="104"/>
      <c r="AG228" s="104"/>
      <c r="AH228" s="104"/>
      <c r="AI228" s="104"/>
      <c r="AJ228" s="104"/>
      <c r="AK228" s="104"/>
      <c r="AL228" s="104"/>
      <c r="AM228" s="104"/>
      <c r="AN228" s="104"/>
      <c r="AO228" s="104"/>
      <c r="AP228" s="104"/>
      <c r="AQ228" s="104"/>
      <c r="AR228" s="104"/>
      <c r="AS228" s="104"/>
      <c r="AT228" s="104"/>
      <c r="AU228" s="104"/>
      <c r="AV228" s="104"/>
      <c r="AW228" s="104"/>
      <c r="AX228" s="104"/>
      <c r="AY228" s="104"/>
      <c r="AZ228" s="104"/>
      <c r="BA228" s="104"/>
      <c r="BB228" s="104"/>
      <c r="BC228" s="104"/>
      <c r="BD228" s="104"/>
      <c r="BE228" s="104"/>
      <c r="BF228" s="104"/>
      <c r="BG228" s="104"/>
      <c r="BH228" s="104"/>
      <c r="BI228" s="104"/>
      <c r="BJ228" s="104"/>
      <c r="BK228" s="104"/>
      <c r="BL228" s="104"/>
      <c r="BM228" s="104"/>
      <c r="BN228" s="104"/>
      <c r="BO228" s="104"/>
      <c r="BP228" s="104"/>
      <c r="BQ228" s="104"/>
      <c r="BR228" s="104"/>
      <c r="BS228" s="104"/>
      <c r="BT228" s="104"/>
      <c r="BU228" s="104"/>
      <c r="BV228" s="104"/>
      <c r="BW228" s="104"/>
      <c r="BX228" s="104"/>
      <c r="BY228" s="104"/>
      <c r="BZ228" s="104"/>
      <c r="CA228" s="104"/>
      <c r="CB228" s="104"/>
      <c r="CC228" s="104"/>
      <c r="CD228" s="104"/>
      <c r="CE228" s="104"/>
      <c r="CF228" s="104"/>
      <c r="CG228" s="104"/>
      <c r="CH228" s="104"/>
      <c r="CI228" s="104"/>
      <c r="CJ228" s="104"/>
      <c r="CK228" s="104"/>
    </row>
    <row r="229" spans="1:89" x14ac:dyDescent="0.35">
      <c r="A229" s="104"/>
      <c r="B229" s="104"/>
      <c r="C229" s="104"/>
      <c r="D229" s="104"/>
      <c r="E229" s="104"/>
      <c r="F229" s="104"/>
      <c r="G229" s="104"/>
      <c r="H229" s="104"/>
      <c r="I229" s="104"/>
      <c r="J229" s="104"/>
      <c r="K229" s="104"/>
      <c r="L229" s="104"/>
      <c r="M229" s="104"/>
      <c r="N229" s="104"/>
      <c r="O229" s="104"/>
      <c r="P229" s="104"/>
      <c r="Q229" s="104"/>
      <c r="R229" s="104"/>
      <c r="S229" s="104"/>
      <c r="T229" s="104"/>
      <c r="U229" s="104"/>
      <c r="V229" s="104"/>
      <c r="W229" s="104"/>
      <c r="X229" s="104"/>
      <c r="Y229" s="104"/>
      <c r="Z229" s="104"/>
      <c r="AA229" s="104"/>
      <c r="AB229" s="104"/>
      <c r="AC229" s="104"/>
      <c r="AD229" s="104"/>
      <c r="AE229" s="104"/>
      <c r="AF229" s="104"/>
      <c r="AG229" s="104"/>
      <c r="AH229" s="104"/>
      <c r="AI229" s="104"/>
      <c r="AJ229" s="104"/>
      <c r="AK229" s="104"/>
      <c r="AL229" s="104"/>
      <c r="AM229" s="104"/>
      <c r="AN229" s="104"/>
      <c r="AO229" s="104"/>
      <c r="AP229" s="104"/>
      <c r="AQ229" s="104"/>
      <c r="AR229" s="104"/>
      <c r="AS229" s="104"/>
      <c r="AT229" s="104"/>
      <c r="AU229" s="104"/>
      <c r="AV229" s="104"/>
      <c r="AW229" s="104"/>
      <c r="AX229" s="104"/>
      <c r="AY229" s="104"/>
      <c r="AZ229" s="104"/>
      <c r="BA229" s="104"/>
      <c r="BB229" s="104"/>
      <c r="BC229" s="104"/>
      <c r="BD229" s="104"/>
      <c r="BE229" s="104"/>
      <c r="BF229" s="104"/>
      <c r="BG229" s="104"/>
      <c r="BH229" s="104"/>
      <c r="BI229" s="104"/>
      <c r="BJ229" s="104"/>
      <c r="BK229" s="104"/>
      <c r="BL229" s="104"/>
      <c r="BM229" s="104"/>
      <c r="BN229" s="104"/>
      <c r="BO229" s="104"/>
      <c r="BP229" s="104"/>
      <c r="BQ229" s="104"/>
      <c r="BR229" s="104"/>
      <c r="BS229" s="104"/>
      <c r="BT229" s="104"/>
      <c r="BU229" s="104"/>
      <c r="BV229" s="104"/>
      <c r="BW229" s="104"/>
      <c r="BX229" s="104"/>
      <c r="BY229" s="104"/>
      <c r="BZ229" s="104"/>
      <c r="CA229" s="104"/>
      <c r="CB229" s="104"/>
      <c r="CC229" s="104"/>
      <c r="CD229" s="104"/>
      <c r="CE229" s="104"/>
      <c r="CF229" s="104"/>
      <c r="CG229" s="104"/>
      <c r="CH229" s="104"/>
      <c r="CI229" s="104"/>
      <c r="CJ229" s="104"/>
      <c r="CK229" s="104"/>
    </row>
    <row r="230" spans="1:89" x14ac:dyDescent="0.35">
      <c r="A230" s="104"/>
      <c r="B230" s="104"/>
      <c r="C230" s="104"/>
      <c r="D230" s="104"/>
      <c r="E230" s="104"/>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4"/>
      <c r="AY230" s="104"/>
      <c r="AZ230" s="104"/>
      <c r="BA230" s="104"/>
      <c r="BB230" s="104"/>
      <c r="BC230" s="104"/>
      <c r="BD230" s="104"/>
      <c r="BE230" s="104"/>
      <c r="BF230" s="104"/>
      <c r="BG230" s="104"/>
      <c r="BH230" s="104"/>
      <c r="BI230" s="104"/>
      <c r="BJ230" s="104"/>
      <c r="BK230" s="104"/>
      <c r="BL230" s="104"/>
      <c r="BM230" s="104"/>
      <c r="BN230" s="104"/>
      <c r="BO230" s="104"/>
      <c r="BP230" s="104"/>
      <c r="BQ230" s="104"/>
      <c r="BR230" s="104"/>
      <c r="BS230" s="104"/>
      <c r="BT230" s="104"/>
      <c r="BU230" s="104"/>
      <c r="BV230" s="104"/>
      <c r="BW230" s="104"/>
      <c r="BX230" s="104"/>
      <c r="BY230" s="104"/>
      <c r="BZ230" s="104"/>
      <c r="CA230" s="104"/>
      <c r="CB230" s="104"/>
      <c r="CC230" s="104"/>
      <c r="CD230" s="104"/>
      <c r="CE230" s="104"/>
      <c r="CF230" s="104"/>
      <c r="CG230" s="104"/>
      <c r="CH230" s="104"/>
      <c r="CI230" s="104"/>
      <c r="CJ230" s="104"/>
      <c r="CK230" s="104"/>
    </row>
    <row r="231" spans="1:89" x14ac:dyDescent="0.35">
      <c r="A231" s="104"/>
      <c r="B231" s="104"/>
      <c r="C231" s="104"/>
      <c r="D231" s="104"/>
      <c r="E231" s="104"/>
      <c r="F231" s="104"/>
      <c r="G231" s="104"/>
      <c r="H231" s="104"/>
      <c r="I231" s="104"/>
      <c r="J231" s="104"/>
      <c r="K231" s="104"/>
      <c r="L231" s="104"/>
      <c r="M231" s="104"/>
      <c r="N231" s="104"/>
      <c r="O231" s="104"/>
      <c r="P231" s="104"/>
      <c r="Q231" s="104"/>
      <c r="R231" s="104"/>
      <c r="S231" s="104"/>
      <c r="T231" s="104"/>
      <c r="U231" s="104"/>
      <c r="V231" s="104"/>
      <c r="W231" s="104"/>
      <c r="X231" s="104"/>
      <c r="Y231" s="104"/>
      <c r="Z231" s="104"/>
      <c r="AA231" s="104"/>
      <c r="AB231" s="104"/>
      <c r="AC231" s="104"/>
      <c r="AD231" s="104"/>
      <c r="AE231" s="104"/>
      <c r="AF231" s="104"/>
      <c r="AG231" s="104"/>
      <c r="AH231" s="104"/>
      <c r="AI231" s="104"/>
      <c r="AJ231" s="104"/>
      <c r="AK231" s="104"/>
      <c r="AL231" s="104"/>
      <c r="AM231" s="104"/>
      <c r="AN231" s="104"/>
      <c r="AO231" s="104"/>
      <c r="AP231" s="104"/>
      <c r="AQ231" s="104"/>
      <c r="AR231" s="104"/>
      <c r="AS231" s="104"/>
      <c r="AT231" s="104"/>
      <c r="AU231" s="104"/>
      <c r="AV231" s="104"/>
      <c r="AW231" s="104"/>
      <c r="AX231" s="104"/>
      <c r="AY231" s="104"/>
      <c r="AZ231" s="104"/>
      <c r="BA231" s="104"/>
      <c r="BB231" s="104"/>
      <c r="BC231" s="104"/>
      <c r="BD231" s="104"/>
      <c r="BE231" s="104"/>
      <c r="BF231" s="104"/>
      <c r="BG231" s="104"/>
      <c r="BH231" s="104"/>
      <c r="BI231" s="104"/>
      <c r="BJ231" s="104"/>
      <c r="BK231" s="104"/>
      <c r="BL231" s="104"/>
      <c r="BM231" s="104"/>
      <c r="BN231" s="104"/>
      <c r="BO231" s="104"/>
      <c r="BP231" s="104"/>
      <c r="BQ231" s="104"/>
      <c r="BR231" s="104"/>
      <c r="BS231" s="104"/>
      <c r="BT231" s="104"/>
      <c r="BU231" s="104"/>
      <c r="BV231" s="104"/>
      <c r="BW231" s="104"/>
      <c r="BX231" s="104"/>
      <c r="BY231" s="104"/>
      <c r="BZ231" s="104"/>
      <c r="CA231" s="104"/>
      <c r="CB231" s="104"/>
      <c r="CC231" s="104"/>
      <c r="CD231" s="104"/>
      <c r="CE231" s="104"/>
      <c r="CF231" s="104"/>
      <c r="CG231" s="104"/>
      <c r="CH231" s="104"/>
      <c r="CI231" s="104"/>
      <c r="CJ231" s="104"/>
      <c r="CK231" s="104"/>
    </row>
    <row r="232" spans="1:89" x14ac:dyDescent="0.35">
      <c r="A232" s="104"/>
      <c r="B232" s="104"/>
      <c r="C232" s="104"/>
      <c r="D232" s="104"/>
      <c r="E232" s="104"/>
      <c r="F232" s="104"/>
      <c r="G232" s="104"/>
      <c r="H232" s="104"/>
      <c r="I232" s="104"/>
      <c r="J232" s="104"/>
      <c r="K232" s="104"/>
      <c r="L232" s="104"/>
      <c r="M232" s="104"/>
      <c r="N232" s="104"/>
      <c r="O232" s="104"/>
      <c r="P232" s="104"/>
      <c r="Q232" s="104"/>
      <c r="R232" s="104"/>
      <c r="S232" s="104"/>
      <c r="T232" s="104"/>
      <c r="U232" s="104"/>
      <c r="V232" s="104"/>
      <c r="W232" s="104"/>
      <c r="X232" s="104"/>
      <c r="Y232" s="104"/>
      <c r="Z232" s="104"/>
      <c r="AA232" s="104"/>
      <c r="AB232" s="104"/>
      <c r="AC232" s="104"/>
      <c r="AD232" s="104"/>
      <c r="AE232" s="104"/>
      <c r="AF232" s="104"/>
      <c r="AG232" s="104"/>
      <c r="AH232" s="104"/>
      <c r="AI232" s="104"/>
      <c r="AJ232" s="104"/>
      <c r="AK232" s="104"/>
      <c r="AL232" s="104"/>
      <c r="AM232" s="104"/>
      <c r="AN232" s="104"/>
      <c r="AO232" s="104"/>
      <c r="AP232" s="104"/>
      <c r="AQ232" s="104"/>
      <c r="AR232" s="104"/>
      <c r="AS232" s="104"/>
      <c r="AT232" s="104"/>
      <c r="AU232" s="104"/>
      <c r="AV232" s="104"/>
      <c r="AW232" s="104"/>
      <c r="AX232" s="104"/>
      <c r="AY232" s="104"/>
      <c r="AZ232" s="104"/>
      <c r="BA232" s="104"/>
      <c r="BB232" s="104"/>
      <c r="BC232" s="104"/>
      <c r="BD232" s="104"/>
      <c r="BE232" s="104"/>
      <c r="BF232" s="104"/>
      <c r="BG232" s="104"/>
      <c r="BH232" s="104"/>
      <c r="BI232" s="104"/>
      <c r="BJ232" s="104"/>
      <c r="BK232" s="104"/>
      <c r="BL232" s="104"/>
      <c r="BM232" s="104"/>
      <c r="BN232" s="104"/>
      <c r="BO232" s="104"/>
      <c r="BP232" s="104"/>
      <c r="BQ232" s="104"/>
      <c r="BR232" s="104"/>
      <c r="BS232" s="104"/>
      <c r="BT232" s="104"/>
      <c r="BU232" s="104"/>
      <c r="BV232" s="104"/>
      <c r="BW232" s="104"/>
      <c r="BX232" s="104"/>
      <c r="BY232" s="104"/>
      <c r="BZ232" s="104"/>
      <c r="CA232" s="104"/>
      <c r="CB232" s="104"/>
      <c r="CC232" s="104"/>
      <c r="CD232" s="104"/>
      <c r="CE232" s="104"/>
      <c r="CF232" s="104"/>
      <c r="CG232" s="104"/>
      <c r="CH232" s="104"/>
      <c r="CI232" s="104"/>
      <c r="CJ232" s="104"/>
      <c r="CK232" s="104"/>
    </row>
    <row r="233" spans="1:89" x14ac:dyDescent="0.35">
      <c r="A233" s="104"/>
      <c r="B233" s="104"/>
      <c r="C233" s="104"/>
      <c r="D233" s="104"/>
      <c r="E233" s="104"/>
      <c r="F233" s="104"/>
      <c r="G233" s="104"/>
      <c r="H233" s="104"/>
      <c r="I233" s="104"/>
      <c r="J233" s="104"/>
      <c r="K233" s="104"/>
      <c r="L233" s="104"/>
      <c r="M233" s="104"/>
      <c r="N233" s="104"/>
      <c r="O233" s="104"/>
      <c r="P233" s="104"/>
      <c r="Q233" s="104"/>
      <c r="R233" s="104"/>
      <c r="S233" s="104"/>
      <c r="T233" s="104"/>
      <c r="U233" s="104"/>
      <c r="V233" s="104"/>
      <c r="W233" s="104"/>
      <c r="X233" s="104"/>
      <c r="Y233" s="104"/>
      <c r="Z233" s="104"/>
      <c r="AA233" s="104"/>
      <c r="AB233" s="104"/>
      <c r="AC233" s="104"/>
      <c r="AD233" s="104"/>
      <c r="AE233" s="104"/>
      <c r="AF233" s="104"/>
      <c r="AG233" s="104"/>
      <c r="AH233" s="104"/>
      <c r="AI233" s="104"/>
      <c r="AJ233" s="104"/>
      <c r="AK233" s="104"/>
      <c r="AL233" s="104"/>
      <c r="AM233" s="104"/>
      <c r="AN233" s="104"/>
      <c r="AO233" s="104"/>
      <c r="AP233" s="104"/>
      <c r="AQ233" s="104"/>
      <c r="AR233" s="104"/>
      <c r="AS233" s="104"/>
      <c r="AT233" s="104"/>
      <c r="AU233" s="104"/>
      <c r="AV233" s="104"/>
      <c r="AW233" s="104"/>
      <c r="AX233" s="104"/>
      <c r="AY233" s="104"/>
      <c r="AZ233" s="104"/>
      <c r="BA233" s="104"/>
      <c r="BB233" s="104"/>
      <c r="BC233" s="104"/>
      <c r="BD233" s="104"/>
      <c r="BE233" s="104"/>
      <c r="BF233" s="104"/>
      <c r="BG233" s="104"/>
      <c r="BH233" s="104"/>
      <c r="BI233" s="104"/>
      <c r="BJ233" s="104"/>
      <c r="BK233" s="104"/>
      <c r="BL233" s="104"/>
      <c r="BM233" s="104"/>
      <c r="BN233" s="104"/>
      <c r="BO233" s="104"/>
      <c r="BP233" s="104"/>
      <c r="BQ233" s="104"/>
      <c r="BR233" s="104"/>
      <c r="BS233" s="104"/>
      <c r="BT233" s="104"/>
      <c r="BU233" s="104"/>
      <c r="BV233" s="104"/>
      <c r="BW233" s="104"/>
      <c r="BX233" s="104"/>
      <c r="BY233" s="104"/>
      <c r="BZ233" s="104"/>
      <c r="CA233" s="104"/>
      <c r="CB233" s="104"/>
      <c r="CC233" s="104"/>
      <c r="CD233" s="104"/>
      <c r="CE233" s="104"/>
      <c r="CF233" s="104"/>
      <c r="CG233" s="104"/>
      <c r="CH233" s="104"/>
      <c r="CI233" s="104"/>
      <c r="CJ233" s="104"/>
      <c r="CK233" s="104"/>
    </row>
    <row r="234" spans="1:89" x14ac:dyDescent="0.35">
      <c r="A234" s="104"/>
      <c r="B234" s="104"/>
      <c r="C234" s="104"/>
      <c r="D234" s="104"/>
      <c r="E234" s="104"/>
      <c r="F234" s="104"/>
      <c r="G234" s="104"/>
      <c r="H234" s="104"/>
      <c r="I234" s="104"/>
      <c r="J234" s="104"/>
      <c r="K234" s="104"/>
      <c r="L234" s="104"/>
      <c r="M234" s="104"/>
      <c r="N234" s="104"/>
      <c r="O234" s="104"/>
      <c r="P234" s="104"/>
      <c r="Q234" s="104"/>
      <c r="R234" s="104"/>
      <c r="S234" s="104"/>
      <c r="T234" s="104"/>
      <c r="U234" s="104"/>
      <c r="V234" s="104"/>
      <c r="W234" s="104"/>
      <c r="X234" s="104"/>
      <c r="Y234" s="104"/>
      <c r="Z234" s="104"/>
      <c r="AA234" s="104"/>
      <c r="AB234" s="104"/>
      <c r="AC234" s="104"/>
      <c r="AD234" s="104"/>
      <c r="AE234" s="104"/>
      <c r="AF234" s="104"/>
      <c r="AG234" s="104"/>
      <c r="AH234" s="104"/>
      <c r="AI234" s="104"/>
      <c r="AJ234" s="104"/>
      <c r="AK234" s="104"/>
      <c r="AL234" s="104"/>
      <c r="AM234" s="104"/>
      <c r="AN234" s="104"/>
      <c r="AO234" s="104"/>
      <c r="AP234" s="104"/>
      <c r="AQ234" s="104"/>
      <c r="AR234" s="104"/>
      <c r="AS234" s="104"/>
      <c r="AT234" s="104"/>
      <c r="AU234" s="104"/>
      <c r="AV234" s="104"/>
      <c r="AW234" s="104"/>
      <c r="AX234" s="104"/>
      <c r="AY234" s="104"/>
      <c r="AZ234" s="104"/>
      <c r="BA234" s="104"/>
      <c r="BB234" s="104"/>
      <c r="BC234" s="104"/>
      <c r="BD234" s="104"/>
      <c r="BE234" s="104"/>
      <c r="BF234" s="104"/>
      <c r="BG234" s="104"/>
      <c r="BH234" s="104"/>
      <c r="BI234" s="104"/>
      <c r="BJ234" s="104"/>
      <c r="BK234" s="104"/>
      <c r="BL234" s="104"/>
      <c r="BM234" s="104"/>
      <c r="BN234" s="104"/>
      <c r="BO234" s="104"/>
      <c r="BP234" s="104"/>
      <c r="BQ234" s="104"/>
      <c r="BR234" s="104"/>
      <c r="BS234" s="104"/>
      <c r="BT234" s="104"/>
      <c r="BU234" s="104"/>
      <c r="BV234" s="104"/>
      <c r="BW234" s="104"/>
      <c r="BX234" s="104"/>
      <c r="BY234" s="104"/>
      <c r="BZ234" s="104"/>
      <c r="CA234" s="104"/>
      <c r="CB234" s="104"/>
      <c r="CC234" s="104"/>
      <c r="CD234" s="104"/>
      <c r="CE234" s="104"/>
      <c r="CF234" s="104"/>
      <c r="CG234" s="104"/>
      <c r="CH234" s="104"/>
      <c r="CI234" s="104"/>
      <c r="CJ234" s="104"/>
      <c r="CK234" s="104"/>
    </row>
    <row r="235" spans="1:89" x14ac:dyDescent="0.35">
      <c r="A235" s="104"/>
      <c r="B235" s="104"/>
      <c r="C235" s="104"/>
      <c r="D235" s="104"/>
      <c r="E235" s="104"/>
      <c r="F235" s="104"/>
      <c r="G235" s="104"/>
      <c r="H235" s="104"/>
      <c r="I235" s="104"/>
      <c r="J235" s="104"/>
      <c r="K235" s="104"/>
      <c r="L235" s="104"/>
      <c r="M235" s="104"/>
      <c r="N235" s="104"/>
      <c r="O235" s="104"/>
      <c r="P235" s="104"/>
      <c r="Q235" s="104"/>
      <c r="R235" s="104"/>
      <c r="S235" s="104"/>
      <c r="T235" s="104"/>
      <c r="U235" s="104"/>
      <c r="V235" s="104"/>
      <c r="W235" s="104"/>
      <c r="X235" s="104"/>
      <c r="Y235" s="104"/>
      <c r="Z235" s="104"/>
      <c r="AA235" s="104"/>
      <c r="AB235" s="104"/>
      <c r="AC235" s="104"/>
      <c r="AD235" s="104"/>
      <c r="AE235" s="104"/>
      <c r="AF235" s="104"/>
      <c r="AG235" s="104"/>
      <c r="AH235" s="104"/>
      <c r="AI235" s="104"/>
      <c r="AJ235" s="104"/>
      <c r="AK235" s="104"/>
      <c r="AL235" s="104"/>
      <c r="AM235" s="104"/>
      <c r="AN235" s="104"/>
      <c r="AO235" s="104"/>
      <c r="AP235" s="104"/>
      <c r="AQ235" s="104"/>
      <c r="AR235" s="104"/>
      <c r="AS235" s="104"/>
      <c r="AT235" s="104"/>
      <c r="AU235" s="104"/>
      <c r="AV235" s="104"/>
      <c r="AW235" s="104"/>
      <c r="AX235" s="104"/>
      <c r="AY235" s="104"/>
      <c r="AZ235" s="104"/>
      <c r="BA235" s="104"/>
      <c r="BB235" s="104"/>
      <c r="BC235" s="104"/>
      <c r="BD235" s="104"/>
      <c r="BE235" s="104"/>
      <c r="BF235" s="104"/>
      <c r="BG235" s="104"/>
      <c r="BH235" s="104"/>
      <c r="BI235" s="104"/>
      <c r="BJ235" s="104"/>
      <c r="BK235" s="104"/>
      <c r="BL235" s="104"/>
      <c r="BM235" s="104"/>
      <c r="BN235" s="104"/>
      <c r="BO235" s="104"/>
      <c r="BP235" s="104"/>
      <c r="BQ235" s="104"/>
      <c r="BR235" s="104"/>
      <c r="BS235" s="104"/>
      <c r="BT235" s="104"/>
      <c r="BU235" s="104"/>
      <c r="BV235" s="104"/>
      <c r="BW235" s="104"/>
      <c r="BX235" s="104"/>
      <c r="BY235" s="104"/>
      <c r="BZ235" s="104"/>
      <c r="CA235" s="104"/>
      <c r="CB235" s="104"/>
      <c r="CC235" s="104"/>
      <c r="CD235" s="104"/>
      <c r="CE235" s="104"/>
      <c r="CF235" s="104"/>
      <c r="CG235" s="104"/>
      <c r="CH235" s="104"/>
      <c r="CI235" s="104"/>
      <c r="CJ235" s="104"/>
      <c r="CK235" s="104"/>
    </row>
    <row r="236" spans="1:89" x14ac:dyDescent="0.35">
      <c r="A236" s="104"/>
      <c r="B236" s="104"/>
      <c r="C236" s="104"/>
      <c r="D236" s="104"/>
      <c r="E236" s="104"/>
      <c r="F236" s="104"/>
      <c r="G236" s="104"/>
      <c r="H236" s="104"/>
      <c r="I236" s="104"/>
      <c r="J236" s="104"/>
      <c r="K236" s="104"/>
      <c r="L236" s="104"/>
      <c r="M236" s="104"/>
      <c r="N236" s="104"/>
      <c r="O236" s="104"/>
      <c r="P236" s="104"/>
      <c r="Q236" s="104"/>
      <c r="R236" s="104"/>
      <c r="S236" s="104"/>
      <c r="T236" s="104"/>
      <c r="U236" s="104"/>
      <c r="V236" s="104"/>
      <c r="W236" s="104"/>
      <c r="X236" s="104"/>
      <c r="Y236" s="104"/>
      <c r="Z236" s="104"/>
      <c r="AA236" s="104"/>
      <c r="AB236" s="104"/>
      <c r="AC236" s="104"/>
      <c r="AD236" s="104"/>
      <c r="AE236" s="104"/>
      <c r="AF236" s="104"/>
      <c r="AG236" s="104"/>
      <c r="AH236" s="104"/>
      <c r="AI236" s="104"/>
      <c r="AJ236" s="104"/>
      <c r="AK236" s="104"/>
      <c r="AL236" s="104"/>
      <c r="AM236" s="104"/>
      <c r="AN236" s="104"/>
      <c r="AO236" s="104"/>
      <c r="AP236" s="104"/>
      <c r="AQ236" s="104"/>
      <c r="AR236" s="104"/>
      <c r="AS236" s="104"/>
      <c r="AT236" s="104"/>
      <c r="AU236" s="104"/>
      <c r="AV236" s="104"/>
      <c r="AW236" s="104"/>
      <c r="AX236" s="104"/>
      <c r="AY236" s="104"/>
      <c r="AZ236" s="104"/>
      <c r="BA236" s="104"/>
      <c r="BB236" s="104"/>
      <c r="BC236" s="104"/>
      <c r="BD236" s="104"/>
      <c r="BE236" s="104"/>
      <c r="BF236" s="104"/>
      <c r="BG236" s="104"/>
      <c r="BH236" s="104"/>
      <c r="BI236" s="104"/>
      <c r="BJ236" s="104"/>
      <c r="BK236" s="104"/>
      <c r="BL236" s="104"/>
      <c r="BM236" s="104"/>
      <c r="BN236" s="104"/>
      <c r="BO236" s="104"/>
      <c r="BP236" s="104"/>
      <c r="BQ236" s="104"/>
      <c r="BR236" s="104"/>
      <c r="BS236" s="104"/>
      <c r="BT236" s="104"/>
      <c r="BU236" s="104"/>
      <c r="BV236" s="104"/>
      <c r="BW236" s="104"/>
      <c r="BX236" s="104"/>
      <c r="BY236" s="104"/>
      <c r="BZ236" s="104"/>
      <c r="CA236" s="104"/>
      <c r="CB236" s="104"/>
      <c r="CC236" s="104"/>
      <c r="CD236" s="104"/>
      <c r="CE236" s="104"/>
      <c r="CF236" s="104"/>
      <c r="CG236" s="104"/>
      <c r="CH236" s="104"/>
      <c r="CI236" s="104"/>
      <c r="CJ236" s="104"/>
      <c r="CK236" s="104"/>
    </row>
    <row r="237" spans="1:89" x14ac:dyDescent="0.35">
      <c r="A237" s="104"/>
      <c r="B237" s="104"/>
      <c r="C237" s="104"/>
      <c r="D237" s="104"/>
      <c r="E237" s="104"/>
      <c r="F237" s="104"/>
      <c r="G237" s="104"/>
      <c r="H237" s="104"/>
      <c r="I237" s="104"/>
      <c r="J237" s="104"/>
      <c r="K237" s="104"/>
      <c r="L237" s="104"/>
      <c r="M237" s="104"/>
      <c r="N237" s="104"/>
      <c r="O237" s="104"/>
      <c r="P237" s="104"/>
      <c r="Q237" s="104"/>
      <c r="R237" s="104"/>
      <c r="S237" s="104"/>
      <c r="T237" s="104"/>
      <c r="U237" s="104"/>
      <c r="V237" s="104"/>
      <c r="W237" s="104"/>
      <c r="X237" s="104"/>
      <c r="Y237" s="104"/>
      <c r="Z237" s="104"/>
      <c r="AA237" s="104"/>
      <c r="AB237" s="104"/>
      <c r="AC237" s="104"/>
      <c r="AD237" s="104"/>
      <c r="AE237" s="104"/>
      <c r="AF237" s="104"/>
      <c r="AG237" s="104"/>
      <c r="AH237" s="104"/>
      <c r="AI237" s="104"/>
      <c r="AJ237" s="104"/>
      <c r="AK237" s="104"/>
      <c r="AL237" s="104"/>
      <c r="AM237" s="104"/>
      <c r="AN237" s="104"/>
      <c r="AO237" s="104"/>
      <c r="AP237" s="104"/>
      <c r="AQ237" s="104"/>
      <c r="AR237" s="104"/>
      <c r="AS237" s="104"/>
      <c r="AT237" s="104"/>
      <c r="AU237" s="104"/>
      <c r="AV237" s="104"/>
      <c r="AW237" s="104"/>
      <c r="AX237" s="104"/>
      <c r="AY237" s="104"/>
      <c r="AZ237" s="104"/>
      <c r="BA237" s="104"/>
      <c r="BB237" s="104"/>
      <c r="BC237" s="104"/>
      <c r="BD237" s="104"/>
      <c r="BE237" s="104"/>
      <c r="BF237" s="104"/>
      <c r="BG237" s="104"/>
      <c r="BH237" s="104"/>
      <c r="BI237" s="104"/>
      <c r="BJ237" s="104"/>
      <c r="BK237" s="104"/>
      <c r="BL237" s="104"/>
      <c r="BM237" s="104"/>
      <c r="BN237" s="104"/>
      <c r="BO237" s="104"/>
      <c r="BP237" s="104"/>
      <c r="BQ237" s="104"/>
      <c r="BR237" s="104"/>
      <c r="BS237" s="104"/>
      <c r="BT237" s="104"/>
      <c r="BU237" s="104"/>
      <c r="BV237" s="104"/>
      <c r="BW237" s="104"/>
      <c r="BX237" s="104"/>
      <c r="BY237" s="104"/>
      <c r="BZ237" s="104"/>
      <c r="CA237" s="104"/>
      <c r="CB237" s="104"/>
      <c r="CC237" s="104"/>
      <c r="CD237" s="104"/>
      <c r="CE237" s="104"/>
      <c r="CF237" s="104"/>
      <c r="CG237" s="104"/>
      <c r="CH237" s="104"/>
      <c r="CI237" s="104"/>
      <c r="CJ237" s="104"/>
      <c r="CK237" s="104"/>
    </row>
    <row r="238" spans="1:89" x14ac:dyDescent="0.35">
      <c r="R238" s="104"/>
      <c r="S238" s="104"/>
      <c r="T238" s="104"/>
      <c r="U238" s="104"/>
      <c r="V238" s="104"/>
      <c r="W238" s="104"/>
      <c r="X238" s="104"/>
      <c r="Y238" s="104"/>
      <c r="Z238" s="104"/>
      <c r="AA238" s="104"/>
      <c r="AB238" s="104"/>
      <c r="AC238" s="104"/>
      <c r="AD238" s="104"/>
      <c r="AE238" s="104"/>
      <c r="AF238" s="104"/>
      <c r="AG238" s="104"/>
      <c r="AH238" s="104"/>
      <c r="AI238" s="104"/>
      <c r="AJ238" s="104"/>
      <c r="AK238" s="104"/>
      <c r="AL238" s="104"/>
      <c r="AM238" s="104"/>
      <c r="AN238" s="104"/>
      <c r="AO238" s="104"/>
      <c r="AP238" s="104"/>
      <c r="AQ238" s="104"/>
      <c r="AR238" s="104"/>
      <c r="AS238" s="104"/>
      <c r="AT238" s="104"/>
      <c r="AU238" s="104"/>
      <c r="AV238" s="104"/>
      <c r="AW238" s="104"/>
      <c r="AX238" s="104"/>
      <c r="AY238" s="104"/>
      <c r="AZ238" s="104"/>
      <c r="BA238" s="104"/>
      <c r="BB238" s="104"/>
      <c r="BC238" s="104"/>
      <c r="BD238" s="104"/>
      <c r="BE238" s="104"/>
      <c r="BF238" s="104"/>
      <c r="BG238" s="104"/>
      <c r="BH238" s="104"/>
      <c r="BI238" s="104"/>
      <c r="BJ238" s="104"/>
      <c r="BK238" s="104"/>
      <c r="BL238" s="104"/>
      <c r="BM238" s="104"/>
      <c r="BN238" s="104"/>
      <c r="BO238" s="104"/>
      <c r="BP238" s="104"/>
      <c r="BQ238" s="104"/>
      <c r="BR238" s="104"/>
      <c r="BS238" s="104"/>
      <c r="BT238" s="104"/>
      <c r="BU238" s="104"/>
      <c r="BV238" s="104"/>
      <c r="BW238" s="104"/>
      <c r="BX238" s="104"/>
      <c r="BY238" s="104"/>
      <c r="BZ238" s="104"/>
      <c r="CA238" s="104"/>
      <c r="CB238" s="104"/>
      <c r="CC238" s="104"/>
      <c r="CD238" s="104"/>
      <c r="CE238" s="104"/>
      <c r="CF238" s="104"/>
      <c r="CG238" s="104"/>
      <c r="CH238" s="104"/>
      <c r="CI238" s="104"/>
      <c r="CJ238" s="104"/>
      <c r="CK238" s="104"/>
    </row>
    <row r="239" spans="1:89" x14ac:dyDescent="0.35">
      <c r="R239" s="104"/>
      <c r="S239" s="104"/>
      <c r="T239" s="104"/>
      <c r="U239" s="104"/>
      <c r="V239" s="104"/>
      <c r="W239" s="104"/>
      <c r="X239" s="104"/>
      <c r="Y239" s="104"/>
      <c r="Z239" s="104"/>
      <c r="AA239" s="104"/>
      <c r="AB239" s="104"/>
      <c r="AC239" s="104"/>
      <c r="AD239" s="104"/>
      <c r="AE239" s="104"/>
      <c r="AF239" s="104"/>
      <c r="AG239" s="104"/>
      <c r="AH239" s="104"/>
      <c r="AI239" s="104"/>
      <c r="AJ239" s="104"/>
      <c r="AK239" s="104"/>
      <c r="AL239" s="104"/>
      <c r="AM239" s="104"/>
      <c r="AN239" s="104"/>
      <c r="AO239" s="104"/>
      <c r="AP239" s="104"/>
      <c r="AQ239" s="104"/>
      <c r="AR239" s="104"/>
      <c r="AS239" s="104"/>
      <c r="AT239" s="104"/>
      <c r="AU239" s="104"/>
      <c r="AV239" s="104"/>
      <c r="AW239" s="104"/>
      <c r="AX239" s="104"/>
      <c r="AY239" s="104"/>
      <c r="AZ239" s="104"/>
      <c r="BA239" s="104"/>
      <c r="BB239" s="104"/>
      <c r="BC239" s="104"/>
      <c r="BD239" s="104"/>
      <c r="BE239" s="104"/>
      <c r="BF239" s="104"/>
      <c r="BG239" s="104"/>
      <c r="BH239" s="104"/>
      <c r="BI239" s="104"/>
      <c r="BJ239" s="104"/>
      <c r="BK239" s="104"/>
      <c r="BL239" s="104"/>
      <c r="BM239" s="104"/>
      <c r="BN239" s="104"/>
      <c r="BO239" s="104"/>
      <c r="BP239" s="104"/>
      <c r="BQ239" s="104"/>
      <c r="BR239" s="104"/>
      <c r="BS239" s="104"/>
      <c r="BT239" s="104"/>
      <c r="BU239" s="104"/>
      <c r="BV239" s="104"/>
      <c r="BW239" s="104"/>
      <c r="BX239" s="104"/>
      <c r="BY239" s="104"/>
      <c r="BZ239" s="104"/>
      <c r="CA239" s="104"/>
      <c r="CB239" s="104"/>
      <c r="CC239" s="104"/>
      <c r="CD239" s="104"/>
      <c r="CE239" s="104"/>
      <c r="CF239" s="104"/>
      <c r="CG239" s="104"/>
      <c r="CH239" s="104"/>
      <c r="CI239" s="104"/>
      <c r="CJ239" s="104"/>
      <c r="CK239" s="104"/>
    </row>
    <row r="240" spans="1:89" x14ac:dyDescent="0.35">
      <c r="R240" s="104"/>
      <c r="S240" s="104"/>
      <c r="T240" s="104"/>
      <c r="U240" s="104"/>
      <c r="V240" s="104"/>
      <c r="W240" s="104"/>
      <c r="X240" s="104"/>
      <c r="Y240" s="104"/>
      <c r="Z240" s="104"/>
      <c r="AA240" s="104"/>
      <c r="AB240" s="104"/>
      <c r="AC240" s="104"/>
      <c r="AD240" s="104"/>
      <c r="AE240" s="104"/>
      <c r="AF240" s="104"/>
      <c r="AG240" s="104"/>
      <c r="AH240" s="104"/>
      <c r="AI240" s="104"/>
      <c r="AJ240" s="104"/>
      <c r="AK240" s="104"/>
      <c r="AL240" s="104"/>
      <c r="AM240" s="104"/>
      <c r="AN240" s="104"/>
      <c r="AO240" s="104"/>
      <c r="AP240" s="104"/>
      <c r="AQ240" s="104"/>
      <c r="AR240" s="104"/>
      <c r="AS240" s="104"/>
      <c r="AT240" s="104"/>
      <c r="AU240" s="104"/>
      <c r="AV240" s="104"/>
      <c r="AW240" s="104"/>
      <c r="AX240" s="104"/>
      <c r="AY240" s="104"/>
      <c r="AZ240" s="104"/>
      <c r="BA240" s="104"/>
      <c r="BB240" s="104"/>
      <c r="BC240" s="104"/>
      <c r="BD240" s="104"/>
      <c r="BE240" s="104"/>
      <c r="BF240" s="104"/>
      <c r="BG240" s="104"/>
      <c r="BH240" s="104"/>
      <c r="BI240" s="104"/>
      <c r="BJ240" s="104"/>
      <c r="BK240" s="104"/>
      <c r="BL240" s="104"/>
      <c r="BM240" s="104"/>
      <c r="BN240" s="104"/>
      <c r="BO240" s="104"/>
      <c r="BP240" s="104"/>
      <c r="BQ240" s="104"/>
      <c r="BR240" s="104"/>
      <c r="BS240" s="104"/>
      <c r="BT240" s="104"/>
      <c r="BU240" s="104"/>
      <c r="BV240" s="104"/>
      <c r="BW240" s="104"/>
      <c r="BX240" s="104"/>
      <c r="BY240" s="104"/>
      <c r="BZ240" s="104"/>
      <c r="CA240" s="104"/>
      <c r="CB240" s="104"/>
      <c r="CC240" s="104"/>
      <c r="CD240" s="104"/>
      <c r="CE240" s="104"/>
      <c r="CF240" s="104"/>
      <c r="CG240" s="104"/>
      <c r="CH240" s="104"/>
      <c r="CI240" s="104"/>
      <c r="CJ240" s="104"/>
      <c r="CK240" s="104"/>
    </row>
    <row r="241" spans="18:89" x14ac:dyDescent="0.35">
      <c r="R241" s="104"/>
      <c r="S241" s="104"/>
      <c r="T241" s="104"/>
      <c r="U241" s="104"/>
      <c r="V241" s="104"/>
      <c r="W241" s="104"/>
      <c r="X241" s="104"/>
      <c r="Y241" s="104"/>
      <c r="Z241" s="104"/>
      <c r="AA241" s="104"/>
      <c r="AB241" s="104"/>
      <c r="AC241" s="104"/>
      <c r="AD241" s="104"/>
      <c r="AE241" s="104"/>
      <c r="AF241" s="104"/>
      <c r="AG241" s="104"/>
      <c r="AH241" s="104"/>
      <c r="AI241" s="104"/>
      <c r="AJ241" s="104"/>
      <c r="AK241" s="104"/>
      <c r="AL241" s="104"/>
      <c r="AM241" s="104"/>
      <c r="AN241" s="104"/>
      <c r="AO241" s="104"/>
      <c r="AP241" s="104"/>
      <c r="AQ241" s="104"/>
      <c r="AR241" s="104"/>
      <c r="AS241" s="104"/>
      <c r="AT241" s="104"/>
      <c r="AU241" s="104"/>
      <c r="AV241" s="104"/>
      <c r="AW241" s="104"/>
      <c r="AX241" s="104"/>
      <c r="AY241" s="104"/>
      <c r="AZ241" s="104"/>
      <c r="BA241" s="104"/>
      <c r="BB241" s="104"/>
      <c r="BC241" s="104"/>
      <c r="BD241" s="104"/>
      <c r="BE241" s="104"/>
      <c r="BF241" s="104"/>
      <c r="BG241" s="104"/>
      <c r="BH241" s="104"/>
      <c r="BI241" s="104"/>
      <c r="BJ241" s="104"/>
      <c r="BK241" s="104"/>
      <c r="BL241" s="104"/>
      <c r="BM241" s="104"/>
      <c r="BN241" s="104"/>
      <c r="BO241" s="104"/>
      <c r="BP241" s="104"/>
      <c r="BQ241" s="104"/>
      <c r="BR241" s="104"/>
      <c r="BS241" s="104"/>
      <c r="BT241" s="104"/>
      <c r="BU241" s="104"/>
      <c r="BV241" s="104"/>
      <c r="BW241" s="104"/>
      <c r="BX241" s="104"/>
      <c r="BY241" s="104"/>
      <c r="BZ241" s="104"/>
      <c r="CA241" s="104"/>
      <c r="CB241" s="104"/>
      <c r="CC241" s="104"/>
      <c r="CD241" s="104"/>
      <c r="CE241" s="104"/>
      <c r="CF241" s="104"/>
      <c r="CG241" s="104"/>
      <c r="CH241" s="104"/>
      <c r="CI241" s="104"/>
      <c r="CJ241" s="104"/>
      <c r="CK241" s="104"/>
    </row>
    <row r="242" spans="18:89" x14ac:dyDescent="0.35">
      <c r="R242" s="104"/>
      <c r="S242" s="104"/>
      <c r="T242" s="104"/>
      <c r="U242" s="104"/>
      <c r="V242" s="104"/>
      <c r="W242" s="104"/>
      <c r="X242" s="104"/>
      <c r="Y242" s="104"/>
      <c r="Z242" s="104"/>
      <c r="AA242" s="104"/>
      <c r="AB242" s="104"/>
      <c r="AC242" s="104"/>
      <c r="AD242" s="104"/>
      <c r="AE242" s="104"/>
      <c r="AF242" s="104"/>
      <c r="AG242" s="104"/>
      <c r="AH242" s="104"/>
      <c r="AI242" s="104"/>
      <c r="AJ242" s="104"/>
      <c r="AK242" s="104"/>
      <c r="AL242" s="104"/>
      <c r="AM242" s="104"/>
      <c r="AN242" s="104"/>
      <c r="AO242" s="104"/>
      <c r="AP242" s="104"/>
      <c r="AQ242" s="104"/>
      <c r="AR242" s="104"/>
      <c r="AS242" s="104"/>
      <c r="AT242" s="104"/>
      <c r="AU242" s="104"/>
      <c r="AV242" s="104"/>
      <c r="AW242" s="104"/>
      <c r="AX242" s="104"/>
      <c r="AY242" s="104"/>
      <c r="AZ242" s="104"/>
      <c r="BA242" s="104"/>
      <c r="BB242" s="104"/>
      <c r="BC242" s="104"/>
      <c r="BD242" s="104"/>
      <c r="BE242" s="104"/>
      <c r="BF242" s="104"/>
      <c r="BG242" s="104"/>
      <c r="BH242" s="104"/>
      <c r="BI242" s="104"/>
      <c r="BJ242" s="104"/>
      <c r="BK242" s="104"/>
      <c r="BL242" s="104"/>
      <c r="BM242" s="104"/>
      <c r="BN242" s="104"/>
      <c r="BO242" s="104"/>
      <c r="BP242" s="104"/>
      <c r="BQ242" s="104"/>
      <c r="BR242" s="104"/>
      <c r="BS242" s="104"/>
      <c r="BT242" s="104"/>
      <c r="BU242" s="104"/>
      <c r="BV242" s="104"/>
      <c r="BW242" s="104"/>
      <c r="BX242" s="104"/>
      <c r="BY242" s="104"/>
      <c r="BZ242" s="104"/>
      <c r="CA242" s="104"/>
      <c r="CB242" s="104"/>
      <c r="CC242" s="104"/>
      <c r="CD242" s="104"/>
      <c r="CE242" s="104"/>
      <c r="CF242" s="104"/>
      <c r="CG242" s="104"/>
      <c r="CH242" s="104"/>
      <c r="CI242" s="104"/>
      <c r="CJ242" s="104"/>
      <c r="CK242" s="104"/>
    </row>
    <row r="243" spans="18:89" x14ac:dyDescent="0.35">
      <c r="R243" s="104"/>
      <c r="S243" s="104"/>
      <c r="T243" s="104"/>
      <c r="U243" s="104"/>
      <c r="V243" s="104"/>
      <c r="W243" s="104"/>
      <c r="X243" s="104"/>
      <c r="Y243" s="104"/>
      <c r="Z243" s="104"/>
      <c r="AA243" s="104"/>
      <c r="AB243" s="104"/>
      <c r="AC243" s="104"/>
      <c r="AD243" s="104"/>
      <c r="AE243" s="104"/>
      <c r="AF243" s="104"/>
      <c r="AG243" s="104"/>
      <c r="AH243" s="104"/>
      <c r="AI243" s="104"/>
      <c r="AJ243" s="104"/>
      <c r="AK243" s="104"/>
      <c r="AL243" s="104"/>
      <c r="AM243" s="104"/>
      <c r="AN243" s="104"/>
      <c r="AO243" s="104"/>
      <c r="AP243" s="104"/>
      <c r="AQ243" s="104"/>
      <c r="AR243" s="104"/>
      <c r="AS243" s="104"/>
      <c r="AT243" s="104"/>
      <c r="AU243" s="104"/>
      <c r="AV243" s="104"/>
      <c r="AW243" s="104"/>
      <c r="AX243" s="104"/>
      <c r="AY243" s="104"/>
      <c r="AZ243" s="104"/>
      <c r="BA243" s="104"/>
      <c r="BB243" s="104"/>
      <c r="BC243" s="104"/>
      <c r="BD243" s="104"/>
      <c r="BE243" s="104"/>
      <c r="BF243" s="104"/>
      <c r="BG243" s="104"/>
      <c r="BH243" s="104"/>
      <c r="BI243" s="104"/>
      <c r="BJ243" s="104"/>
      <c r="BK243" s="104"/>
      <c r="BL243" s="104"/>
      <c r="BM243" s="104"/>
      <c r="BN243" s="104"/>
      <c r="BO243" s="104"/>
      <c r="BP243" s="104"/>
      <c r="BQ243" s="104"/>
      <c r="BR243" s="104"/>
      <c r="BS243" s="104"/>
      <c r="BT243" s="104"/>
      <c r="BU243" s="104"/>
      <c r="BV243" s="104"/>
      <c r="BW243" s="104"/>
      <c r="BX243" s="104"/>
      <c r="BY243" s="104"/>
      <c r="BZ243" s="104"/>
      <c r="CA243" s="104"/>
      <c r="CB243" s="104"/>
      <c r="CC243" s="104"/>
      <c r="CD243" s="104"/>
      <c r="CE243" s="104"/>
      <c r="CF243" s="104"/>
      <c r="CG243" s="104"/>
      <c r="CH243" s="104"/>
      <c r="CI243" s="104"/>
      <c r="CJ243" s="104"/>
      <c r="CK243" s="104"/>
    </row>
    <row r="244" spans="18:89" x14ac:dyDescent="0.35">
      <c r="R244" s="104"/>
      <c r="S244" s="104"/>
      <c r="T244" s="104"/>
      <c r="U244" s="104"/>
      <c r="V244" s="104"/>
      <c r="W244" s="104"/>
      <c r="X244" s="104"/>
      <c r="Y244" s="104"/>
      <c r="Z244" s="104"/>
      <c r="AA244" s="104"/>
      <c r="AB244" s="104"/>
      <c r="AC244" s="104"/>
      <c r="AD244" s="104"/>
      <c r="AE244" s="104"/>
      <c r="AF244" s="104"/>
      <c r="AG244" s="104"/>
      <c r="AH244" s="104"/>
      <c r="AI244" s="104"/>
      <c r="AJ244" s="104"/>
      <c r="AK244" s="104"/>
      <c r="AL244" s="104"/>
      <c r="AM244" s="104"/>
      <c r="AN244" s="104"/>
      <c r="AO244" s="104"/>
      <c r="AP244" s="104"/>
      <c r="AQ244" s="104"/>
      <c r="AR244" s="104"/>
      <c r="AS244" s="104"/>
      <c r="AT244" s="104"/>
      <c r="AU244" s="104"/>
      <c r="AV244" s="104"/>
      <c r="AW244" s="104"/>
      <c r="AX244" s="104"/>
      <c r="AY244" s="104"/>
      <c r="AZ244" s="104"/>
      <c r="BA244" s="104"/>
      <c r="BB244" s="104"/>
      <c r="BC244" s="104"/>
      <c r="BD244" s="104"/>
      <c r="BE244" s="104"/>
      <c r="BF244" s="104"/>
      <c r="BG244" s="104"/>
      <c r="BH244" s="104"/>
      <c r="BI244" s="104"/>
      <c r="BJ244" s="104"/>
      <c r="BK244" s="104"/>
      <c r="BL244" s="104"/>
      <c r="BM244" s="104"/>
      <c r="BN244" s="104"/>
      <c r="BO244" s="104"/>
      <c r="BP244" s="104"/>
      <c r="BQ244" s="104"/>
      <c r="BR244" s="104"/>
      <c r="BS244" s="104"/>
      <c r="BT244" s="104"/>
      <c r="BU244" s="104"/>
      <c r="BV244" s="104"/>
      <c r="BW244" s="104"/>
      <c r="BX244" s="104"/>
      <c r="BY244" s="104"/>
      <c r="BZ244" s="104"/>
      <c r="CA244" s="104"/>
      <c r="CB244" s="104"/>
      <c r="CC244" s="104"/>
      <c r="CD244" s="104"/>
      <c r="CE244" s="104"/>
      <c r="CF244" s="104"/>
      <c r="CG244" s="104"/>
      <c r="CH244" s="104"/>
      <c r="CI244" s="104"/>
      <c r="CJ244" s="104"/>
      <c r="CK244" s="104"/>
    </row>
    <row r="245" spans="18:89" x14ac:dyDescent="0.35">
      <c r="R245" s="104"/>
      <c r="S245" s="104"/>
      <c r="T245" s="104"/>
      <c r="U245" s="104"/>
      <c r="V245" s="104"/>
      <c r="W245" s="104"/>
      <c r="X245" s="104"/>
      <c r="Y245" s="104"/>
      <c r="Z245" s="104"/>
      <c r="AA245" s="104"/>
      <c r="AB245" s="104"/>
      <c r="AC245" s="104"/>
      <c r="AD245" s="104"/>
      <c r="AE245" s="104"/>
      <c r="AF245" s="104"/>
      <c r="AG245" s="104"/>
      <c r="AH245" s="104"/>
      <c r="AI245" s="104"/>
      <c r="AJ245" s="104"/>
      <c r="AK245" s="104"/>
      <c r="AL245" s="104"/>
      <c r="AM245" s="104"/>
      <c r="AN245" s="104"/>
      <c r="AO245" s="104"/>
      <c r="AP245" s="104"/>
      <c r="AQ245" s="104"/>
      <c r="AR245" s="104"/>
      <c r="AS245" s="104"/>
      <c r="AT245" s="104"/>
      <c r="AU245" s="104"/>
      <c r="AV245" s="104"/>
      <c r="AW245" s="104"/>
      <c r="AX245" s="104"/>
      <c r="AY245" s="104"/>
      <c r="AZ245" s="104"/>
      <c r="BA245" s="104"/>
      <c r="BB245" s="104"/>
      <c r="BC245" s="104"/>
      <c r="BD245" s="104"/>
      <c r="BE245" s="104"/>
      <c r="BF245" s="104"/>
      <c r="BG245" s="104"/>
      <c r="BH245" s="104"/>
      <c r="BI245" s="104"/>
      <c r="BJ245" s="104"/>
      <c r="BK245" s="104"/>
      <c r="BL245" s="104"/>
      <c r="BM245" s="104"/>
      <c r="BN245" s="104"/>
      <c r="BO245" s="104"/>
      <c r="BP245" s="104"/>
      <c r="BQ245" s="104"/>
      <c r="BR245" s="104"/>
      <c r="BS245" s="104"/>
      <c r="BT245" s="104"/>
      <c r="BU245" s="104"/>
      <c r="BV245" s="104"/>
      <c r="BW245" s="104"/>
      <c r="BX245" s="104"/>
      <c r="BY245" s="104"/>
      <c r="BZ245" s="104"/>
      <c r="CA245" s="104"/>
      <c r="CB245" s="104"/>
      <c r="CC245" s="104"/>
      <c r="CD245" s="104"/>
      <c r="CE245" s="104"/>
      <c r="CF245" s="104"/>
      <c r="CG245" s="104"/>
      <c r="CH245" s="104"/>
      <c r="CI245" s="104"/>
      <c r="CJ245" s="104"/>
      <c r="CK245" s="104"/>
    </row>
    <row r="246" spans="18:89" x14ac:dyDescent="0.35">
      <c r="R246" s="104"/>
      <c r="S246" s="104"/>
      <c r="T246" s="104"/>
      <c r="U246" s="104"/>
      <c r="V246" s="104"/>
      <c r="W246" s="104"/>
      <c r="X246" s="104"/>
      <c r="Y246" s="104"/>
      <c r="Z246" s="104"/>
      <c r="AA246" s="104"/>
      <c r="AB246" s="104"/>
      <c r="AC246" s="104"/>
      <c r="AD246" s="104"/>
      <c r="AE246" s="104"/>
      <c r="AF246" s="104"/>
      <c r="AG246" s="104"/>
      <c r="AH246" s="104"/>
      <c r="AI246" s="104"/>
      <c r="AJ246" s="104"/>
      <c r="AK246" s="104"/>
      <c r="AL246" s="104"/>
      <c r="AM246" s="104"/>
      <c r="AN246" s="104"/>
      <c r="AO246" s="104"/>
      <c r="AP246" s="104"/>
      <c r="AQ246" s="104"/>
      <c r="AR246" s="104"/>
      <c r="AS246" s="104"/>
      <c r="AT246" s="104"/>
      <c r="AU246" s="104"/>
      <c r="AV246" s="104"/>
      <c r="AW246" s="104"/>
      <c r="AX246" s="104"/>
      <c r="AY246" s="104"/>
      <c r="AZ246" s="104"/>
      <c r="BA246" s="104"/>
      <c r="BB246" s="104"/>
      <c r="BC246" s="104"/>
      <c r="BD246" s="104"/>
      <c r="BE246" s="104"/>
      <c r="BF246" s="104"/>
      <c r="BG246" s="104"/>
      <c r="BH246" s="104"/>
      <c r="BI246" s="104"/>
      <c r="BJ246" s="104"/>
      <c r="BK246" s="104"/>
      <c r="BL246" s="104"/>
      <c r="BM246" s="104"/>
      <c r="BN246" s="104"/>
      <c r="BO246" s="104"/>
      <c r="BP246" s="104"/>
      <c r="BQ246" s="104"/>
      <c r="BR246" s="104"/>
      <c r="BS246" s="104"/>
      <c r="BT246" s="104"/>
      <c r="BU246" s="104"/>
      <c r="BV246" s="104"/>
      <c r="BW246" s="104"/>
      <c r="BX246" s="104"/>
      <c r="BY246" s="104"/>
      <c r="BZ246" s="104"/>
      <c r="CA246" s="104"/>
      <c r="CB246" s="104"/>
      <c r="CC246" s="104"/>
      <c r="CD246" s="104"/>
      <c r="CE246" s="104"/>
      <c r="CF246" s="104"/>
      <c r="CG246" s="104"/>
      <c r="CH246" s="104"/>
      <c r="CI246" s="104"/>
      <c r="CJ246" s="104"/>
      <c r="CK246" s="104"/>
    </row>
    <row r="247" spans="18:89" x14ac:dyDescent="0.35">
      <c r="R247" s="104"/>
      <c r="S247" s="104"/>
      <c r="T247" s="104"/>
      <c r="U247" s="104"/>
      <c r="V247" s="104"/>
      <c r="W247" s="104"/>
      <c r="X247" s="104"/>
      <c r="Y247" s="104"/>
      <c r="Z247" s="104"/>
      <c r="AA247" s="104"/>
      <c r="AB247" s="104"/>
      <c r="AC247" s="104"/>
      <c r="AD247" s="104"/>
      <c r="AE247" s="104"/>
      <c r="AF247" s="104"/>
      <c r="AG247" s="104"/>
      <c r="AH247" s="104"/>
      <c r="AI247" s="104"/>
      <c r="AJ247" s="104"/>
      <c r="AK247" s="104"/>
      <c r="AL247" s="104"/>
      <c r="AM247" s="104"/>
      <c r="AN247" s="104"/>
      <c r="AO247" s="104"/>
      <c r="AP247" s="104"/>
      <c r="AQ247" s="104"/>
      <c r="AR247" s="104"/>
      <c r="AS247" s="104"/>
      <c r="AT247" s="104"/>
      <c r="AU247" s="104"/>
      <c r="AV247" s="104"/>
      <c r="AW247" s="104"/>
      <c r="AX247" s="104"/>
      <c r="AY247" s="104"/>
      <c r="AZ247" s="104"/>
      <c r="BA247" s="104"/>
      <c r="BB247" s="104"/>
      <c r="BC247" s="104"/>
      <c r="BD247" s="104"/>
      <c r="BE247" s="104"/>
      <c r="BF247" s="104"/>
      <c r="BG247" s="104"/>
      <c r="BH247" s="104"/>
      <c r="BI247" s="104"/>
      <c r="BJ247" s="104"/>
      <c r="BK247" s="104"/>
      <c r="BL247" s="104"/>
      <c r="BM247" s="104"/>
      <c r="BN247" s="104"/>
      <c r="BO247" s="104"/>
      <c r="BP247" s="104"/>
      <c r="BQ247" s="104"/>
      <c r="BR247" s="104"/>
      <c r="BS247" s="104"/>
      <c r="BT247" s="104"/>
      <c r="BU247" s="104"/>
      <c r="BV247" s="104"/>
      <c r="BW247" s="104"/>
      <c r="BX247" s="104"/>
      <c r="BY247" s="104"/>
      <c r="BZ247" s="104"/>
      <c r="CA247" s="104"/>
      <c r="CB247" s="104"/>
      <c r="CC247" s="104"/>
      <c r="CD247" s="104"/>
      <c r="CE247" s="104"/>
      <c r="CF247" s="104"/>
      <c r="CG247" s="104"/>
      <c r="CH247" s="104"/>
      <c r="CI247" s="104"/>
      <c r="CJ247" s="104"/>
      <c r="CK247" s="104"/>
    </row>
    <row r="248" spans="18:89" x14ac:dyDescent="0.35">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4"/>
      <c r="AY248" s="104"/>
      <c r="AZ248" s="104"/>
      <c r="BA248" s="104"/>
      <c r="BB248" s="104"/>
      <c r="BC248" s="104"/>
      <c r="BD248" s="104"/>
      <c r="BE248" s="104"/>
      <c r="BF248" s="104"/>
      <c r="BG248" s="104"/>
      <c r="BH248" s="104"/>
      <c r="BI248" s="104"/>
      <c r="BJ248" s="104"/>
      <c r="BK248" s="104"/>
      <c r="BL248" s="104"/>
      <c r="BM248" s="104"/>
      <c r="BN248" s="104"/>
      <c r="BO248" s="104"/>
      <c r="BP248" s="104"/>
      <c r="BQ248" s="104"/>
      <c r="BR248" s="104"/>
      <c r="BS248" s="104"/>
      <c r="BT248" s="104"/>
      <c r="BU248" s="104"/>
      <c r="BV248" s="104"/>
      <c r="BW248" s="104"/>
      <c r="BX248" s="104"/>
      <c r="BY248" s="104"/>
      <c r="BZ248" s="104"/>
      <c r="CA248" s="104"/>
      <c r="CB248" s="104"/>
      <c r="CC248" s="104"/>
      <c r="CD248" s="104"/>
      <c r="CE248" s="104"/>
      <c r="CF248" s="104"/>
      <c r="CG248" s="104"/>
      <c r="CH248" s="104"/>
      <c r="CI248" s="104"/>
      <c r="CJ248" s="104"/>
      <c r="CK248" s="104"/>
    </row>
    <row r="249" spans="18:89" x14ac:dyDescent="0.35">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104"/>
      <c r="AY249" s="104"/>
      <c r="AZ249" s="104"/>
      <c r="BA249" s="104"/>
      <c r="BB249" s="104"/>
      <c r="BC249" s="104"/>
      <c r="BD249" s="104"/>
      <c r="BE249" s="104"/>
      <c r="BF249" s="104"/>
      <c r="BG249" s="104"/>
      <c r="BH249" s="104"/>
      <c r="BI249" s="104"/>
      <c r="BJ249" s="104"/>
      <c r="BK249" s="104"/>
      <c r="BL249" s="104"/>
      <c r="BM249" s="104"/>
      <c r="BN249" s="104"/>
      <c r="BO249" s="104"/>
      <c r="BP249" s="104"/>
      <c r="BQ249" s="104"/>
      <c r="BR249" s="104"/>
      <c r="BS249" s="104"/>
      <c r="BT249" s="104"/>
      <c r="BU249" s="104"/>
      <c r="BV249" s="104"/>
      <c r="BW249" s="104"/>
      <c r="BX249" s="104"/>
      <c r="BY249" s="104"/>
      <c r="BZ249" s="104"/>
      <c r="CA249" s="104"/>
      <c r="CB249" s="104"/>
      <c r="CC249" s="104"/>
      <c r="CD249" s="104"/>
      <c r="CE249" s="104"/>
      <c r="CF249" s="104"/>
      <c r="CG249" s="104"/>
      <c r="CH249" s="104"/>
      <c r="CI249" s="104"/>
      <c r="CJ249" s="104"/>
      <c r="CK249" s="104"/>
    </row>
    <row r="250" spans="18:89" x14ac:dyDescent="0.35">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4"/>
      <c r="AY250" s="104"/>
      <c r="AZ250" s="104"/>
      <c r="BA250" s="104"/>
      <c r="BB250" s="104"/>
      <c r="BC250" s="104"/>
      <c r="BD250" s="104"/>
      <c r="BE250" s="104"/>
      <c r="BF250" s="104"/>
      <c r="BG250" s="104"/>
      <c r="BH250" s="104"/>
      <c r="BI250" s="104"/>
      <c r="BJ250" s="104"/>
      <c r="BK250" s="104"/>
      <c r="BL250" s="104"/>
      <c r="BM250" s="104"/>
      <c r="BN250" s="104"/>
      <c r="BO250" s="104"/>
      <c r="BP250" s="104"/>
      <c r="BQ250" s="104"/>
      <c r="BR250" s="104"/>
      <c r="BS250" s="104"/>
      <c r="BT250" s="104"/>
      <c r="BU250" s="104"/>
      <c r="BV250" s="104"/>
      <c r="BW250" s="104"/>
      <c r="BX250" s="104"/>
      <c r="BY250" s="104"/>
      <c r="BZ250" s="104"/>
      <c r="CA250" s="104"/>
      <c r="CB250" s="104"/>
      <c r="CC250" s="104"/>
      <c r="CD250" s="104"/>
      <c r="CE250" s="104"/>
      <c r="CF250" s="104"/>
      <c r="CG250" s="104"/>
      <c r="CH250" s="104"/>
      <c r="CI250" s="104"/>
      <c r="CJ250" s="104"/>
      <c r="CK250" s="104"/>
    </row>
    <row r="251" spans="18:89" x14ac:dyDescent="0.35">
      <c r="R251" s="104"/>
      <c r="S251" s="104"/>
      <c r="T251" s="104"/>
      <c r="U251" s="104"/>
      <c r="V251" s="104"/>
      <c r="W251" s="104"/>
      <c r="X251" s="104"/>
      <c r="Y251" s="104"/>
      <c r="Z251" s="104"/>
      <c r="AA251" s="104"/>
      <c r="AB251" s="104"/>
      <c r="AC251" s="104"/>
      <c r="AD251" s="104"/>
      <c r="AE251" s="104"/>
      <c r="AF251" s="104"/>
      <c r="AG251" s="104"/>
      <c r="AH251" s="104"/>
      <c r="AI251" s="104"/>
      <c r="AJ251" s="104"/>
      <c r="AK251" s="104"/>
      <c r="AL251" s="104"/>
      <c r="AM251" s="104"/>
      <c r="AN251" s="104"/>
      <c r="AO251" s="104"/>
      <c r="AP251" s="104"/>
      <c r="AQ251" s="104"/>
      <c r="AR251" s="104"/>
      <c r="AS251" s="104"/>
      <c r="AT251" s="104"/>
      <c r="AU251" s="104"/>
      <c r="AV251" s="104"/>
      <c r="AW251" s="104"/>
      <c r="AX251" s="104"/>
      <c r="AY251" s="104"/>
      <c r="AZ251" s="104"/>
      <c r="BA251" s="104"/>
      <c r="BB251" s="104"/>
      <c r="BC251" s="104"/>
      <c r="BD251" s="104"/>
      <c r="BE251" s="104"/>
      <c r="BF251" s="104"/>
      <c r="BG251" s="104"/>
      <c r="BH251" s="104"/>
      <c r="BI251" s="104"/>
      <c r="BJ251" s="104"/>
      <c r="BK251" s="104"/>
      <c r="BL251" s="104"/>
      <c r="BM251" s="104"/>
      <c r="BN251" s="104"/>
      <c r="BO251" s="104"/>
      <c r="BP251" s="104"/>
      <c r="BQ251" s="104"/>
      <c r="BR251" s="104"/>
      <c r="BS251" s="104"/>
      <c r="BT251" s="104"/>
      <c r="BU251" s="104"/>
      <c r="BV251" s="104"/>
      <c r="BW251" s="104"/>
      <c r="BX251" s="104"/>
      <c r="BY251" s="104"/>
      <c r="BZ251" s="104"/>
      <c r="CA251" s="104"/>
      <c r="CB251" s="104"/>
      <c r="CC251" s="104"/>
      <c r="CD251" s="104"/>
      <c r="CE251" s="104"/>
      <c r="CF251" s="104"/>
      <c r="CG251" s="104"/>
      <c r="CH251" s="104"/>
      <c r="CI251" s="104"/>
      <c r="CJ251" s="104"/>
      <c r="CK251" s="104"/>
    </row>
    <row r="252" spans="18:89" x14ac:dyDescent="0.35">
      <c r="R252" s="104"/>
      <c r="S252" s="104"/>
      <c r="T252" s="104"/>
      <c r="U252" s="104"/>
      <c r="V252" s="104"/>
      <c r="W252" s="104"/>
      <c r="X252" s="104"/>
      <c r="Y252" s="104"/>
      <c r="Z252" s="104"/>
      <c r="AA252" s="104"/>
      <c r="AB252" s="104"/>
      <c r="AC252" s="104"/>
      <c r="AD252" s="104"/>
      <c r="AE252" s="104"/>
      <c r="AF252" s="104"/>
      <c r="AG252" s="104"/>
      <c r="AH252" s="104"/>
      <c r="AI252" s="104"/>
      <c r="AJ252" s="104"/>
      <c r="AK252" s="104"/>
      <c r="AL252" s="104"/>
      <c r="AM252" s="104"/>
      <c r="AN252" s="104"/>
      <c r="AO252" s="104"/>
      <c r="AP252" s="104"/>
      <c r="AQ252" s="104"/>
      <c r="AR252" s="104"/>
      <c r="AS252" s="104"/>
      <c r="AT252" s="104"/>
      <c r="AU252" s="104"/>
      <c r="AV252" s="104"/>
      <c r="AW252" s="104"/>
      <c r="AX252" s="104"/>
      <c r="AY252" s="104"/>
      <c r="AZ252" s="104"/>
      <c r="BA252" s="104"/>
      <c r="BB252" s="104"/>
      <c r="BC252" s="104"/>
      <c r="BD252" s="104"/>
      <c r="BE252" s="104"/>
      <c r="BF252" s="104"/>
      <c r="BG252" s="104"/>
      <c r="BH252" s="104"/>
      <c r="BI252" s="104"/>
      <c r="BJ252" s="104"/>
      <c r="BK252" s="104"/>
      <c r="BL252" s="104"/>
      <c r="BM252" s="104"/>
      <c r="BN252" s="104"/>
      <c r="BO252" s="104"/>
      <c r="BP252" s="104"/>
      <c r="BQ252" s="104"/>
      <c r="BR252" s="104"/>
      <c r="BS252" s="104"/>
      <c r="BT252" s="104"/>
      <c r="BU252" s="104"/>
      <c r="BV252" s="104"/>
      <c r="BW252" s="104"/>
      <c r="BX252" s="104"/>
      <c r="BY252" s="104"/>
      <c r="BZ252" s="104"/>
      <c r="CA252" s="104"/>
      <c r="CB252" s="104"/>
      <c r="CC252" s="104"/>
      <c r="CD252" s="104"/>
      <c r="CE252" s="104"/>
      <c r="CF252" s="104"/>
      <c r="CG252" s="104"/>
      <c r="CH252" s="104"/>
      <c r="CI252" s="104"/>
      <c r="CJ252" s="104"/>
      <c r="CK252" s="104"/>
    </row>
    <row r="253" spans="18:89" x14ac:dyDescent="0.35">
      <c r="R253" s="104"/>
      <c r="S253" s="104"/>
      <c r="T253" s="104"/>
      <c r="U253" s="104"/>
      <c r="V253" s="104"/>
      <c r="W253" s="104"/>
      <c r="X253" s="104"/>
      <c r="Y253" s="104"/>
      <c r="Z253" s="104"/>
      <c r="AA253" s="104"/>
      <c r="AB253" s="104"/>
      <c r="AC253" s="104"/>
      <c r="AD253" s="104"/>
      <c r="AE253" s="104"/>
      <c r="AF253" s="104"/>
      <c r="AG253" s="104"/>
      <c r="AH253" s="104"/>
      <c r="AI253" s="104"/>
      <c r="AJ253" s="104"/>
      <c r="AK253" s="104"/>
      <c r="AL253" s="104"/>
      <c r="AM253" s="104"/>
      <c r="AN253" s="104"/>
      <c r="AO253" s="104"/>
      <c r="AP253" s="104"/>
      <c r="AQ253" s="104"/>
      <c r="AR253" s="104"/>
      <c r="AS253" s="104"/>
      <c r="AT253" s="104"/>
      <c r="AU253" s="104"/>
      <c r="AV253" s="104"/>
      <c r="AW253" s="104"/>
      <c r="AX253" s="104"/>
      <c r="AY253" s="104"/>
      <c r="AZ253" s="104"/>
      <c r="BA253" s="104"/>
      <c r="BB253" s="104"/>
      <c r="BC253" s="104"/>
      <c r="BD253" s="104"/>
      <c r="BE253" s="104"/>
      <c r="BF253" s="104"/>
      <c r="BG253" s="104"/>
      <c r="BH253" s="104"/>
      <c r="BI253" s="104"/>
      <c r="BJ253" s="104"/>
      <c r="BK253" s="104"/>
      <c r="BL253" s="104"/>
      <c r="BM253" s="104"/>
      <c r="BN253" s="104"/>
      <c r="BO253" s="104"/>
      <c r="BP253" s="104"/>
      <c r="BQ253" s="104"/>
      <c r="BR253" s="104"/>
      <c r="BS253" s="104"/>
      <c r="BT253" s="104"/>
      <c r="BU253" s="104"/>
      <c r="BV253" s="104"/>
      <c r="BW253" s="104"/>
      <c r="BX253" s="104"/>
      <c r="BY253" s="104"/>
      <c r="BZ253" s="104"/>
      <c r="CA253" s="104"/>
      <c r="CB253" s="104"/>
      <c r="CC253" s="104"/>
      <c r="CD253" s="104"/>
      <c r="CE253" s="104"/>
      <c r="CF253" s="104"/>
      <c r="CG253" s="104"/>
      <c r="CH253" s="104"/>
      <c r="CI253" s="104"/>
      <c r="CJ253" s="104"/>
      <c r="CK253" s="104"/>
    </row>
    <row r="254" spans="18:89" x14ac:dyDescent="0.35">
      <c r="R254" s="104"/>
      <c r="S254" s="104"/>
      <c r="T254" s="104"/>
      <c r="U254" s="104"/>
      <c r="V254" s="104"/>
      <c r="W254" s="104"/>
      <c r="X254" s="104"/>
      <c r="Y254" s="104"/>
      <c r="Z254" s="104"/>
      <c r="AA254" s="104"/>
      <c r="AB254" s="104"/>
      <c r="AC254" s="104"/>
      <c r="AD254" s="104"/>
      <c r="AE254" s="104"/>
      <c r="AF254" s="104"/>
      <c r="AG254" s="104"/>
      <c r="AH254" s="104"/>
      <c r="AI254" s="104"/>
      <c r="AJ254" s="104"/>
      <c r="AK254" s="104"/>
      <c r="AL254" s="104"/>
      <c r="AM254" s="104"/>
      <c r="AN254" s="104"/>
      <c r="AO254" s="104"/>
      <c r="AP254" s="104"/>
      <c r="AQ254" s="104"/>
      <c r="AR254" s="104"/>
      <c r="AS254" s="104"/>
      <c r="AT254" s="104"/>
      <c r="AU254" s="104"/>
      <c r="AV254" s="104"/>
      <c r="AW254" s="104"/>
      <c r="AX254" s="104"/>
      <c r="AY254" s="104"/>
      <c r="AZ254" s="104"/>
      <c r="BA254" s="104"/>
      <c r="BB254" s="104"/>
      <c r="BC254" s="104"/>
      <c r="BD254" s="104"/>
      <c r="BE254" s="104"/>
      <c r="BF254" s="104"/>
      <c r="BG254" s="104"/>
      <c r="BH254" s="104"/>
      <c r="BI254" s="104"/>
      <c r="BJ254" s="104"/>
      <c r="BK254" s="104"/>
      <c r="BL254" s="104"/>
      <c r="BM254" s="104"/>
      <c r="BN254" s="104"/>
      <c r="BO254" s="104"/>
      <c r="BP254" s="104"/>
      <c r="BQ254" s="104"/>
      <c r="BR254" s="104"/>
      <c r="BS254" s="104"/>
      <c r="BT254" s="104"/>
      <c r="BU254" s="104"/>
      <c r="BV254" s="104"/>
      <c r="BW254" s="104"/>
      <c r="BX254" s="104"/>
      <c r="BY254" s="104"/>
      <c r="BZ254" s="104"/>
      <c r="CA254" s="104"/>
      <c r="CB254" s="104"/>
      <c r="CC254" s="104"/>
      <c r="CD254" s="104"/>
      <c r="CE254" s="104"/>
      <c r="CF254" s="104"/>
      <c r="CG254" s="104"/>
      <c r="CH254" s="104"/>
      <c r="CI254" s="104"/>
      <c r="CJ254" s="104"/>
      <c r="CK254" s="104"/>
    </row>
    <row r="255" spans="18:89" x14ac:dyDescent="0.35">
      <c r="R255" s="104"/>
      <c r="S255" s="104"/>
      <c r="T255" s="104"/>
      <c r="U255" s="104"/>
      <c r="V255" s="104"/>
      <c r="W255" s="104"/>
      <c r="X255" s="104"/>
      <c r="Y255" s="104"/>
      <c r="Z255" s="104"/>
      <c r="AA255" s="104"/>
      <c r="AB255" s="104"/>
      <c r="AC255" s="104"/>
      <c r="AD255" s="104"/>
      <c r="AE255" s="104"/>
      <c r="AF255" s="104"/>
      <c r="AG255" s="104"/>
      <c r="AH255" s="104"/>
      <c r="AI255" s="104"/>
      <c r="AJ255" s="104"/>
      <c r="AK255" s="104"/>
      <c r="AL255" s="104"/>
      <c r="AM255" s="104"/>
      <c r="AN255" s="104"/>
      <c r="AO255" s="104"/>
      <c r="AP255" s="104"/>
      <c r="AQ255" s="104"/>
      <c r="AR255" s="104"/>
      <c r="AS255" s="104"/>
      <c r="AT255" s="104"/>
      <c r="AU255" s="104"/>
      <c r="AV255" s="104"/>
      <c r="AW255" s="104"/>
      <c r="AX255" s="104"/>
      <c r="AY255" s="104"/>
      <c r="AZ255" s="104"/>
      <c r="BA255" s="104"/>
      <c r="BB255" s="104"/>
      <c r="BC255" s="104"/>
      <c r="BD255" s="104"/>
      <c r="BE255" s="104"/>
      <c r="BF255" s="104"/>
      <c r="BG255" s="104"/>
      <c r="BH255" s="104"/>
      <c r="BI255" s="104"/>
      <c r="BJ255" s="104"/>
      <c r="BK255" s="104"/>
      <c r="BL255" s="104"/>
      <c r="BM255" s="104"/>
      <c r="BN255" s="104"/>
      <c r="BO255" s="104"/>
      <c r="BP255" s="104"/>
      <c r="BQ255" s="104"/>
      <c r="BR255" s="104"/>
      <c r="BS255" s="104"/>
      <c r="BT255" s="104"/>
      <c r="BU255" s="104"/>
      <c r="BV255" s="104"/>
      <c r="BW255" s="104"/>
      <c r="BX255" s="104"/>
      <c r="BY255" s="104"/>
      <c r="BZ255" s="104"/>
      <c r="CA255" s="104"/>
      <c r="CB255" s="104"/>
      <c r="CC255" s="104"/>
      <c r="CD255" s="104"/>
      <c r="CE255" s="104"/>
      <c r="CF255" s="104"/>
      <c r="CG255" s="104"/>
      <c r="CH255" s="104"/>
      <c r="CI255" s="104"/>
      <c r="CJ255" s="104"/>
      <c r="CK255" s="104"/>
    </row>
    <row r="256" spans="18:89" x14ac:dyDescent="0.35">
      <c r="R256" s="104"/>
      <c r="S256" s="104"/>
      <c r="T256" s="104"/>
      <c r="U256" s="104"/>
      <c r="V256" s="104"/>
      <c r="W256" s="104"/>
      <c r="X256" s="104"/>
      <c r="Y256" s="104"/>
      <c r="Z256" s="104"/>
      <c r="AA256" s="104"/>
      <c r="AB256" s="104"/>
      <c r="AC256" s="104"/>
      <c r="AD256" s="104"/>
      <c r="AE256" s="104"/>
      <c r="AF256" s="104"/>
      <c r="AG256" s="104"/>
      <c r="AH256" s="104"/>
      <c r="AI256" s="104"/>
      <c r="AJ256" s="104"/>
      <c r="AK256" s="104"/>
      <c r="AL256" s="104"/>
      <c r="AM256" s="104"/>
      <c r="AN256" s="104"/>
      <c r="AO256" s="104"/>
      <c r="AP256" s="104"/>
      <c r="AQ256" s="104"/>
      <c r="AR256" s="104"/>
      <c r="AS256" s="104"/>
      <c r="AT256" s="104"/>
      <c r="AU256" s="104"/>
      <c r="AV256" s="104"/>
      <c r="AW256" s="104"/>
      <c r="AX256" s="104"/>
      <c r="AY256" s="104"/>
      <c r="AZ256" s="104"/>
      <c r="BA256" s="104"/>
      <c r="BB256" s="104"/>
      <c r="BC256" s="104"/>
      <c r="BD256" s="104"/>
      <c r="BE256" s="104"/>
      <c r="BF256" s="104"/>
      <c r="BG256" s="104"/>
      <c r="BH256" s="104"/>
      <c r="BI256" s="104"/>
      <c r="BJ256" s="104"/>
      <c r="BK256" s="104"/>
      <c r="BL256" s="104"/>
      <c r="BM256" s="104"/>
      <c r="BN256" s="104"/>
      <c r="BO256" s="104"/>
      <c r="BP256" s="104"/>
      <c r="BQ256" s="104"/>
      <c r="BR256" s="104"/>
      <c r="BS256" s="104"/>
      <c r="BT256" s="104"/>
      <c r="BU256" s="104"/>
      <c r="BV256" s="104"/>
      <c r="BW256" s="104"/>
      <c r="BX256" s="104"/>
      <c r="BY256" s="104"/>
      <c r="BZ256" s="104"/>
      <c r="CA256" s="104"/>
      <c r="CB256" s="104"/>
      <c r="CC256" s="104"/>
      <c r="CD256" s="104"/>
      <c r="CE256" s="104"/>
      <c r="CF256" s="104"/>
      <c r="CG256" s="104"/>
      <c r="CH256" s="104"/>
      <c r="CI256" s="104"/>
      <c r="CJ256" s="104"/>
      <c r="CK256" s="104"/>
    </row>
    <row r="257" spans="18:89" x14ac:dyDescent="0.35">
      <c r="R257" s="104"/>
      <c r="S257" s="104"/>
      <c r="T257" s="104"/>
      <c r="U257" s="104"/>
      <c r="V257" s="104"/>
      <c r="W257" s="104"/>
      <c r="X257" s="104"/>
      <c r="Y257" s="104"/>
      <c r="Z257" s="104"/>
      <c r="AA257" s="104"/>
      <c r="AB257" s="104"/>
      <c r="AC257" s="104"/>
      <c r="AD257" s="104"/>
      <c r="AE257" s="104"/>
      <c r="AF257" s="104"/>
      <c r="AG257" s="104"/>
      <c r="AH257" s="104"/>
      <c r="AI257" s="104"/>
      <c r="AJ257" s="104"/>
      <c r="AK257" s="104"/>
      <c r="AL257" s="104"/>
      <c r="AM257" s="104"/>
      <c r="AN257" s="104"/>
      <c r="AO257" s="104"/>
      <c r="AP257" s="104"/>
      <c r="AQ257" s="104"/>
      <c r="AR257" s="104"/>
      <c r="AS257" s="104"/>
      <c r="AT257" s="104"/>
      <c r="AU257" s="104"/>
      <c r="AV257" s="104"/>
      <c r="AW257" s="104"/>
      <c r="AX257" s="104"/>
      <c r="AY257" s="104"/>
      <c r="AZ257" s="104"/>
      <c r="BA257" s="104"/>
      <c r="BB257" s="104"/>
      <c r="BC257" s="104"/>
      <c r="BD257" s="104"/>
      <c r="BE257" s="104"/>
      <c r="BF257" s="104"/>
      <c r="BG257" s="104"/>
      <c r="BH257" s="104"/>
      <c r="BI257" s="104"/>
      <c r="BJ257" s="104"/>
      <c r="BK257" s="104"/>
      <c r="BL257" s="104"/>
      <c r="BM257" s="104"/>
      <c r="BN257" s="104"/>
      <c r="BO257" s="104"/>
      <c r="BP257" s="104"/>
      <c r="BQ257" s="104"/>
      <c r="BR257" s="104"/>
      <c r="BS257" s="104"/>
      <c r="BT257" s="104"/>
      <c r="BU257" s="104"/>
      <c r="BV257" s="104"/>
      <c r="BW257" s="104"/>
      <c r="BX257" s="104"/>
      <c r="BY257" s="104"/>
      <c r="BZ257" s="104"/>
      <c r="CA257" s="104"/>
      <c r="CB257" s="104"/>
      <c r="CC257" s="104"/>
      <c r="CD257" s="104"/>
      <c r="CE257" s="104"/>
      <c r="CF257" s="104"/>
      <c r="CG257" s="104"/>
      <c r="CH257" s="104"/>
      <c r="CI257" s="104"/>
      <c r="CJ257" s="104"/>
      <c r="CK257" s="104"/>
    </row>
    <row r="258" spans="18:89" x14ac:dyDescent="0.35">
      <c r="R258" s="104"/>
      <c r="S258" s="104"/>
      <c r="T258" s="104"/>
      <c r="U258" s="104"/>
      <c r="V258" s="104"/>
      <c r="W258" s="104"/>
      <c r="X258" s="104"/>
      <c r="Y258" s="104"/>
      <c r="Z258" s="104"/>
      <c r="AA258" s="104"/>
      <c r="AB258" s="104"/>
      <c r="AC258" s="104"/>
      <c r="AD258" s="104"/>
      <c r="AE258" s="104"/>
      <c r="AF258" s="104"/>
      <c r="AG258" s="104"/>
      <c r="AH258" s="104"/>
      <c r="AI258" s="104"/>
      <c r="AJ258" s="104"/>
      <c r="AK258" s="104"/>
      <c r="AL258" s="104"/>
      <c r="AM258" s="104"/>
      <c r="AN258" s="104"/>
      <c r="AO258" s="104"/>
      <c r="AP258" s="104"/>
      <c r="AQ258" s="104"/>
      <c r="AR258" s="104"/>
      <c r="AS258" s="104"/>
      <c r="AT258" s="104"/>
      <c r="AU258" s="104"/>
      <c r="AV258" s="104"/>
      <c r="AW258" s="104"/>
      <c r="AX258" s="104"/>
      <c r="AY258" s="104"/>
      <c r="AZ258" s="104"/>
      <c r="BA258" s="104"/>
      <c r="BB258" s="104"/>
      <c r="BC258" s="104"/>
      <c r="BD258" s="104"/>
      <c r="BE258" s="104"/>
      <c r="BF258" s="104"/>
      <c r="BG258" s="104"/>
      <c r="BH258" s="104"/>
      <c r="BI258" s="104"/>
      <c r="BJ258" s="104"/>
      <c r="BK258" s="104"/>
      <c r="BL258" s="104"/>
      <c r="BM258" s="104"/>
      <c r="BN258" s="104"/>
      <c r="BO258" s="104"/>
      <c r="BP258" s="104"/>
      <c r="BQ258" s="104"/>
      <c r="BR258" s="104"/>
      <c r="BS258" s="104"/>
      <c r="BT258" s="104"/>
      <c r="BU258" s="104"/>
      <c r="BV258" s="104"/>
      <c r="BW258" s="104"/>
      <c r="BX258" s="104"/>
      <c r="BY258" s="104"/>
      <c r="BZ258" s="104"/>
      <c r="CA258" s="104"/>
      <c r="CB258" s="104"/>
      <c r="CC258" s="104"/>
      <c r="CD258" s="104"/>
      <c r="CE258" s="104"/>
      <c r="CF258" s="104"/>
      <c r="CG258" s="104"/>
      <c r="CH258" s="104"/>
      <c r="CI258" s="104"/>
      <c r="CJ258" s="104"/>
      <c r="CK258" s="104"/>
    </row>
    <row r="259" spans="18:89" x14ac:dyDescent="0.35">
      <c r="R259" s="104"/>
      <c r="S259" s="104"/>
      <c r="T259" s="104"/>
      <c r="U259" s="104"/>
      <c r="V259" s="104"/>
      <c r="W259" s="104"/>
      <c r="X259" s="104"/>
      <c r="Y259" s="104"/>
      <c r="Z259" s="104"/>
      <c r="AA259" s="104"/>
      <c r="AB259" s="104"/>
      <c r="AC259" s="104"/>
      <c r="AD259" s="104"/>
      <c r="AE259" s="104"/>
      <c r="AF259" s="104"/>
      <c r="AG259" s="104"/>
      <c r="AH259" s="104"/>
      <c r="AI259" s="104"/>
      <c r="AJ259" s="104"/>
      <c r="AK259" s="104"/>
      <c r="AL259" s="104"/>
      <c r="AM259" s="104"/>
      <c r="AN259" s="104"/>
      <c r="AO259" s="104"/>
      <c r="AP259" s="104"/>
      <c r="AQ259" s="104"/>
      <c r="AR259" s="104"/>
      <c r="AS259" s="104"/>
      <c r="AT259" s="104"/>
      <c r="AU259" s="104"/>
      <c r="AV259" s="104"/>
      <c r="AW259" s="104"/>
      <c r="AX259" s="104"/>
      <c r="AY259" s="104"/>
      <c r="AZ259" s="104"/>
      <c r="BA259" s="104"/>
      <c r="BB259" s="104"/>
      <c r="BC259" s="104"/>
      <c r="BD259" s="104"/>
      <c r="BE259" s="104"/>
      <c r="BF259" s="104"/>
      <c r="BG259" s="104"/>
      <c r="BH259" s="104"/>
      <c r="BI259" s="104"/>
      <c r="BJ259" s="104"/>
      <c r="BK259" s="104"/>
      <c r="BL259" s="104"/>
      <c r="BM259" s="104"/>
      <c r="BN259" s="104"/>
      <c r="BO259" s="104"/>
      <c r="BP259" s="104"/>
      <c r="BQ259" s="104"/>
      <c r="BR259" s="104"/>
      <c r="BS259" s="104"/>
      <c r="BT259" s="104"/>
      <c r="BU259" s="104"/>
      <c r="BV259" s="104"/>
      <c r="BW259" s="104"/>
      <c r="BX259" s="104"/>
      <c r="BY259" s="104"/>
      <c r="BZ259" s="104"/>
      <c r="CA259" s="104"/>
      <c r="CB259" s="104"/>
      <c r="CC259" s="104"/>
      <c r="CD259" s="104"/>
      <c r="CE259" s="104"/>
      <c r="CF259" s="104"/>
      <c r="CG259" s="104"/>
      <c r="CH259" s="104"/>
      <c r="CI259" s="104"/>
      <c r="CJ259" s="104"/>
      <c r="CK259" s="104"/>
    </row>
    <row r="260" spans="18:89" x14ac:dyDescent="0.35">
      <c r="R260" s="104"/>
      <c r="S260" s="104"/>
      <c r="T260" s="104"/>
      <c r="U260" s="104"/>
      <c r="V260" s="104"/>
      <c r="W260" s="104"/>
      <c r="X260" s="104"/>
      <c r="Y260" s="104"/>
      <c r="Z260" s="104"/>
      <c r="AA260" s="104"/>
      <c r="AB260" s="104"/>
      <c r="AC260" s="104"/>
      <c r="AD260" s="104"/>
      <c r="AE260" s="104"/>
      <c r="AF260" s="104"/>
      <c r="AG260" s="104"/>
      <c r="AH260" s="104"/>
      <c r="AI260" s="104"/>
      <c r="AJ260" s="104"/>
      <c r="AK260" s="104"/>
      <c r="AL260" s="104"/>
      <c r="AM260" s="104"/>
      <c r="AN260" s="104"/>
      <c r="AO260" s="104"/>
      <c r="AP260" s="104"/>
      <c r="AQ260" s="104"/>
      <c r="AR260" s="104"/>
      <c r="AS260" s="104"/>
      <c r="AT260" s="104"/>
      <c r="AU260" s="104"/>
      <c r="AV260" s="104"/>
      <c r="AW260" s="104"/>
      <c r="AX260" s="104"/>
      <c r="AY260" s="104"/>
      <c r="AZ260" s="104"/>
      <c r="BA260" s="104"/>
      <c r="BB260" s="104"/>
      <c r="BC260" s="104"/>
      <c r="BD260" s="104"/>
      <c r="BE260" s="104"/>
      <c r="BF260" s="104"/>
      <c r="BG260" s="104"/>
      <c r="BH260" s="104"/>
      <c r="BI260" s="104"/>
      <c r="BJ260" s="104"/>
      <c r="BK260" s="104"/>
      <c r="BL260" s="104"/>
      <c r="BM260" s="104"/>
      <c r="BN260" s="104"/>
      <c r="BO260" s="104"/>
      <c r="BP260" s="104"/>
      <c r="BQ260" s="104"/>
      <c r="BR260" s="104"/>
      <c r="BS260" s="104"/>
      <c r="BT260" s="104"/>
      <c r="BU260" s="104"/>
      <c r="BV260" s="104"/>
      <c r="BW260" s="104"/>
      <c r="BX260" s="104"/>
      <c r="BY260" s="104"/>
      <c r="BZ260" s="104"/>
      <c r="CA260" s="104"/>
      <c r="CB260" s="104"/>
      <c r="CC260" s="104"/>
      <c r="CD260" s="104"/>
      <c r="CE260" s="104"/>
      <c r="CF260" s="104"/>
      <c r="CG260" s="104"/>
      <c r="CH260" s="104"/>
      <c r="CI260" s="104"/>
      <c r="CJ260" s="104"/>
      <c r="CK260" s="104"/>
    </row>
    <row r="261" spans="18:89" x14ac:dyDescent="0.35">
      <c r="R261" s="104"/>
      <c r="S261" s="104"/>
      <c r="T261" s="104"/>
      <c r="U261" s="104"/>
      <c r="V261" s="104"/>
      <c r="W261" s="104"/>
      <c r="X261" s="104"/>
      <c r="Y261" s="104"/>
      <c r="Z261" s="104"/>
      <c r="AA261" s="104"/>
      <c r="AB261" s="104"/>
      <c r="AC261" s="104"/>
      <c r="AD261" s="104"/>
      <c r="AE261" s="104"/>
      <c r="AF261" s="104"/>
      <c r="AG261" s="104"/>
      <c r="AH261" s="104"/>
      <c r="AI261" s="104"/>
      <c r="AJ261" s="104"/>
      <c r="AK261" s="104"/>
      <c r="AL261" s="104"/>
      <c r="AM261" s="104"/>
      <c r="AN261" s="104"/>
      <c r="AO261" s="104"/>
      <c r="AP261" s="104"/>
      <c r="AQ261" s="104"/>
      <c r="AR261" s="104"/>
      <c r="AS261" s="104"/>
      <c r="AT261" s="104"/>
      <c r="AU261" s="104"/>
      <c r="AV261" s="104"/>
      <c r="AW261" s="104"/>
      <c r="AX261" s="104"/>
      <c r="AY261" s="104"/>
      <c r="AZ261" s="104"/>
      <c r="BA261" s="104"/>
      <c r="BB261" s="104"/>
      <c r="BC261" s="104"/>
      <c r="BD261" s="104"/>
      <c r="BE261" s="104"/>
      <c r="BF261" s="104"/>
      <c r="BG261" s="104"/>
      <c r="BH261" s="104"/>
      <c r="BI261" s="104"/>
      <c r="BJ261" s="104"/>
      <c r="BK261" s="104"/>
      <c r="BL261" s="104"/>
      <c r="BM261" s="104"/>
      <c r="BN261" s="104"/>
      <c r="BO261" s="104"/>
      <c r="BP261" s="104"/>
      <c r="BQ261" s="104"/>
      <c r="BR261" s="104"/>
      <c r="BS261" s="104"/>
      <c r="BT261" s="104"/>
      <c r="BU261" s="104"/>
      <c r="BV261" s="104"/>
      <c r="BW261" s="104"/>
      <c r="BX261" s="104"/>
      <c r="BY261" s="104"/>
      <c r="BZ261" s="104"/>
      <c r="CA261" s="104"/>
      <c r="CB261" s="104"/>
      <c r="CC261" s="104"/>
      <c r="CD261" s="104"/>
      <c r="CE261" s="104"/>
      <c r="CF261" s="104"/>
      <c r="CG261" s="104"/>
      <c r="CH261" s="104"/>
      <c r="CI261" s="104"/>
      <c r="CJ261" s="104"/>
      <c r="CK261" s="104"/>
    </row>
    <row r="262" spans="18:89" x14ac:dyDescent="0.35">
      <c r="R262" s="104"/>
      <c r="S262" s="104"/>
      <c r="T262" s="104"/>
      <c r="U262" s="104"/>
      <c r="V262" s="104"/>
      <c r="W262" s="104"/>
      <c r="X262" s="104"/>
      <c r="Y262" s="104"/>
      <c r="Z262" s="104"/>
      <c r="AA262" s="104"/>
      <c r="AB262" s="104"/>
      <c r="AC262" s="104"/>
      <c r="AD262" s="104"/>
      <c r="AE262" s="104"/>
      <c r="AF262" s="104"/>
      <c r="AG262" s="104"/>
      <c r="AH262" s="104"/>
      <c r="AI262" s="104"/>
      <c r="AJ262" s="104"/>
      <c r="AK262" s="104"/>
      <c r="AL262" s="104"/>
      <c r="AM262" s="104"/>
      <c r="AN262" s="104"/>
      <c r="AO262" s="104"/>
      <c r="AP262" s="104"/>
      <c r="AQ262" s="104"/>
      <c r="AR262" s="104"/>
      <c r="AS262" s="104"/>
      <c r="AT262" s="104"/>
      <c r="AU262" s="104"/>
      <c r="AV262" s="104"/>
      <c r="AW262" s="104"/>
      <c r="AX262" s="104"/>
      <c r="AY262" s="104"/>
      <c r="AZ262" s="104"/>
      <c r="BA262" s="104"/>
      <c r="BB262" s="104"/>
      <c r="BC262" s="104"/>
      <c r="BD262" s="104"/>
      <c r="BE262" s="104"/>
      <c r="BF262" s="104"/>
      <c r="BG262" s="104"/>
      <c r="BH262" s="104"/>
      <c r="BI262" s="104"/>
      <c r="BJ262" s="104"/>
      <c r="BK262" s="104"/>
      <c r="BL262" s="104"/>
      <c r="BM262" s="104"/>
      <c r="BN262" s="104"/>
      <c r="BO262" s="104"/>
      <c r="BP262" s="104"/>
      <c r="BQ262" s="104"/>
      <c r="BR262" s="104"/>
      <c r="BS262" s="104"/>
      <c r="BT262" s="104"/>
      <c r="BU262" s="104"/>
      <c r="BV262" s="104"/>
      <c r="BW262" s="104"/>
      <c r="BX262" s="104"/>
      <c r="BY262" s="104"/>
      <c r="BZ262" s="104"/>
      <c r="CA262" s="104"/>
      <c r="CB262" s="104"/>
      <c r="CC262" s="104"/>
      <c r="CD262" s="104"/>
      <c r="CE262" s="104"/>
      <c r="CF262" s="104"/>
      <c r="CG262" s="104"/>
      <c r="CH262" s="104"/>
      <c r="CI262" s="104"/>
      <c r="CJ262" s="104"/>
      <c r="CK262" s="104"/>
    </row>
    <row r="263" spans="18:89" x14ac:dyDescent="0.35">
      <c r="R263" s="104"/>
      <c r="S263" s="104"/>
      <c r="T263" s="104"/>
      <c r="U263" s="104"/>
      <c r="V263" s="104"/>
      <c r="W263" s="104"/>
      <c r="X263" s="104"/>
      <c r="Y263" s="104"/>
      <c r="Z263" s="104"/>
      <c r="AA263" s="104"/>
      <c r="AB263" s="104"/>
      <c r="AC263" s="104"/>
      <c r="AD263" s="104"/>
      <c r="AE263" s="104"/>
      <c r="AF263" s="104"/>
      <c r="AG263" s="104"/>
      <c r="AH263" s="104"/>
      <c r="AI263" s="104"/>
      <c r="AJ263" s="104"/>
      <c r="AK263" s="104"/>
      <c r="AL263" s="104"/>
      <c r="AM263" s="104"/>
      <c r="AN263" s="104"/>
      <c r="AO263" s="104"/>
      <c r="AP263" s="104"/>
      <c r="AQ263" s="104"/>
      <c r="AR263" s="104"/>
      <c r="AS263" s="104"/>
      <c r="AT263" s="104"/>
      <c r="AU263" s="104"/>
      <c r="AV263" s="104"/>
      <c r="AW263" s="104"/>
      <c r="AX263" s="104"/>
      <c r="AY263" s="104"/>
      <c r="AZ263" s="104"/>
      <c r="BA263" s="104"/>
      <c r="BB263" s="104"/>
      <c r="BC263" s="104"/>
      <c r="BD263" s="104"/>
      <c r="BE263" s="104"/>
      <c r="BF263" s="104"/>
      <c r="BG263" s="104"/>
      <c r="BH263" s="104"/>
      <c r="BI263" s="104"/>
      <c r="BJ263" s="104"/>
      <c r="BK263" s="104"/>
      <c r="BL263" s="104"/>
      <c r="BM263" s="104"/>
      <c r="BN263" s="104"/>
      <c r="BO263" s="104"/>
      <c r="BP263" s="104"/>
      <c r="BQ263" s="104"/>
      <c r="BR263" s="104"/>
      <c r="BS263" s="104"/>
      <c r="BT263" s="104"/>
      <c r="BU263" s="104"/>
      <c r="BV263" s="104"/>
      <c r="BW263" s="104"/>
      <c r="BX263" s="104"/>
      <c r="BY263" s="104"/>
      <c r="BZ263" s="104"/>
      <c r="CA263" s="104"/>
      <c r="CB263" s="104"/>
      <c r="CC263" s="104"/>
      <c r="CD263" s="104"/>
      <c r="CE263" s="104"/>
      <c r="CF263" s="104"/>
      <c r="CG263" s="104"/>
      <c r="CH263" s="104"/>
      <c r="CI263" s="104"/>
      <c r="CJ263" s="104"/>
      <c r="CK263" s="104"/>
    </row>
    <row r="264" spans="18:89" x14ac:dyDescent="0.35">
      <c r="R264" s="104"/>
      <c r="S264" s="104"/>
      <c r="T264" s="104"/>
      <c r="U264" s="104"/>
      <c r="V264" s="104"/>
      <c r="W264" s="104"/>
      <c r="X264" s="104"/>
      <c r="Y264" s="104"/>
      <c r="Z264" s="104"/>
      <c r="AA264" s="104"/>
      <c r="AB264" s="104"/>
      <c r="AC264" s="104"/>
      <c r="AD264" s="104"/>
      <c r="AE264" s="104"/>
      <c r="AF264" s="104"/>
      <c r="AG264" s="104"/>
      <c r="AH264" s="104"/>
      <c r="AI264" s="104"/>
      <c r="AJ264" s="104"/>
      <c r="AK264" s="104"/>
      <c r="AL264" s="104"/>
      <c r="AM264" s="104"/>
      <c r="AN264" s="104"/>
      <c r="AO264" s="104"/>
      <c r="AP264" s="104"/>
      <c r="AQ264" s="104"/>
      <c r="AR264" s="104"/>
      <c r="AS264" s="104"/>
      <c r="AT264" s="104"/>
      <c r="AU264" s="104"/>
      <c r="AV264" s="104"/>
      <c r="AW264" s="104"/>
      <c r="AX264" s="104"/>
      <c r="AY264" s="104"/>
      <c r="AZ264" s="104"/>
      <c r="BA264" s="104"/>
      <c r="BB264" s="104"/>
      <c r="BC264" s="104"/>
      <c r="BD264" s="104"/>
      <c r="BE264" s="104"/>
      <c r="BF264" s="104"/>
      <c r="BG264" s="104"/>
      <c r="BH264" s="104"/>
      <c r="BI264" s="104"/>
      <c r="BJ264" s="104"/>
      <c r="BK264" s="104"/>
      <c r="BL264" s="104"/>
      <c r="BM264" s="104"/>
      <c r="BN264" s="104"/>
      <c r="BO264" s="104"/>
      <c r="BP264" s="104"/>
      <c r="BQ264" s="104"/>
      <c r="BR264" s="104"/>
      <c r="BS264" s="104"/>
      <c r="BT264" s="104"/>
      <c r="BU264" s="104"/>
      <c r="BV264" s="104"/>
      <c r="BW264" s="104"/>
      <c r="BX264" s="104"/>
      <c r="BY264" s="104"/>
      <c r="BZ264" s="104"/>
      <c r="CA264" s="104"/>
      <c r="CB264" s="104"/>
      <c r="CC264" s="104"/>
      <c r="CD264" s="104"/>
      <c r="CE264" s="104"/>
      <c r="CF264" s="104"/>
      <c r="CG264" s="104"/>
      <c r="CH264" s="104"/>
      <c r="CI264" s="104"/>
      <c r="CJ264" s="104"/>
      <c r="CK264" s="104"/>
    </row>
    <row r="265" spans="18:89" x14ac:dyDescent="0.35">
      <c r="R265" s="104"/>
      <c r="S265" s="104"/>
      <c r="T265" s="104"/>
      <c r="U265" s="104"/>
      <c r="V265" s="104"/>
      <c r="W265" s="104"/>
      <c r="X265" s="104"/>
      <c r="Y265" s="104"/>
      <c r="Z265" s="104"/>
      <c r="AA265" s="104"/>
      <c r="AB265" s="104"/>
      <c r="AC265" s="104"/>
      <c r="AD265" s="104"/>
      <c r="AE265" s="104"/>
      <c r="AF265" s="104"/>
      <c r="AG265" s="104"/>
      <c r="AH265" s="104"/>
      <c r="AI265" s="104"/>
      <c r="AJ265" s="104"/>
      <c r="AK265" s="104"/>
      <c r="AL265" s="104"/>
      <c r="AM265" s="104"/>
      <c r="AN265" s="104"/>
      <c r="AO265" s="104"/>
      <c r="AP265" s="104"/>
      <c r="AQ265" s="104"/>
      <c r="AR265" s="104"/>
      <c r="AS265" s="104"/>
      <c r="AT265" s="104"/>
      <c r="AU265" s="104"/>
      <c r="AV265" s="104"/>
      <c r="AW265" s="104"/>
      <c r="AX265" s="104"/>
      <c r="AY265" s="104"/>
      <c r="AZ265" s="104"/>
      <c r="BA265" s="104"/>
      <c r="BB265" s="104"/>
      <c r="BC265" s="104"/>
      <c r="BD265" s="104"/>
      <c r="BE265" s="104"/>
      <c r="BF265" s="104"/>
      <c r="BG265" s="104"/>
      <c r="BH265" s="104"/>
      <c r="BI265" s="104"/>
      <c r="BJ265" s="104"/>
      <c r="BK265" s="104"/>
      <c r="BL265" s="104"/>
      <c r="BM265" s="104"/>
      <c r="BN265" s="104"/>
      <c r="BO265" s="104"/>
      <c r="BP265" s="104"/>
      <c r="BQ265" s="104"/>
      <c r="BR265" s="104"/>
      <c r="BS265" s="104"/>
      <c r="BT265" s="104"/>
      <c r="BU265" s="104"/>
      <c r="BV265" s="104"/>
      <c r="BW265" s="104"/>
      <c r="BX265" s="104"/>
      <c r="BY265" s="104"/>
      <c r="BZ265" s="104"/>
      <c r="CA265" s="104"/>
      <c r="CB265" s="104"/>
      <c r="CC265" s="104"/>
      <c r="CD265" s="104"/>
      <c r="CE265" s="104"/>
      <c r="CF265" s="104"/>
      <c r="CG265" s="104"/>
      <c r="CH265" s="104"/>
      <c r="CI265" s="104"/>
      <c r="CJ265" s="104"/>
      <c r="CK265" s="104"/>
    </row>
    <row r="266" spans="18:89" x14ac:dyDescent="0.35">
      <c r="R266" s="104"/>
      <c r="S266" s="104"/>
      <c r="T266" s="104"/>
      <c r="U266" s="104"/>
      <c r="V266" s="104"/>
      <c r="W266" s="104"/>
      <c r="X266" s="104"/>
      <c r="Y266" s="104"/>
      <c r="Z266" s="104"/>
      <c r="AA266" s="104"/>
      <c r="AB266" s="104"/>
      <c r="AC266" s="104"/>
      <c r="AD266" s="104"/>
      <c r="AE266" s="104"/>
      <c r="AF266" s="104"/>
      <c r="AG266" s="104"/>
      <c r="AH266" s="104"/>
      <c r="AI266" s="104"/>
      <c r="AJ266" s="104"/>
      <c r="AK266" s="104"/>
      <c r="AL266" s="104"/>
      <c r="AM266" s="104"/>
      <c r="AN266" s="104"/>
      <c r="AO266" s="104"/>
      <c r="AP266" s="104"/>
      <c r="AQ266" s="104"/>
      <c r="AR266" s="104"/>
      <c r="AS266" s="104"/>
      <c r="AT266" s="104"/>
      <c r="AU266" s="104"/>
      <c r="AV266" s="104"/>
      <c r="AW266" s="104"/>
      <c r="AX266" s="104"/>
      <c r="AY266" s="104"/>
      <c r="AZ266" s="104"/>
      <c r="BA266" s="104"/>
      <c r="BB266" s="104"/>
      <c r="BC266" s="104"/>
      <c r="BD266" s="104"/>
      <c r="BE266" s="104"/>
      <c r="BF266" s="104"/>
      <c r="BG266" s="104"/>
      <c r="BH266" s="104"/>
      <c r="BI266" s="104"/>
      <c r="BJ266" s="104"/>
      <c r="BK266" s="104"/>
      <c r="BL266" s="104"/>
      <c r="BM266" s="104"/>
      <c r="BN266" s="104"/>
      <c r="BO266" s="104"/>
      <c r="BP266" s="104"/>
      <c r="BQ266" s="104"/>
      <c r="BR266" s="104"/>
      <c r="BS266" s="104"/>
      <c r="BT266" s="104"/>
      <c r="BU266" s="104"/>
      <c r="BV266" s="104"/>
      <c r="BW266" s="104"/>
      <c r="BX266" s="104"/>
      <c r="BY266" s="104"/>
      <c r="BZ266" s="104"/>
      <c r="CA266" s="104"/>
      <c r="CB266" s="104"/>
      <c r="CC266" s="104"/>
      <c r="CD266" s="104"/>
      <c r="CE266" s="104"/>
      <c r="CF266" s="104"/>
      <c r="CG266" s="104"/>
      <c r="CH266" s="104"/>
      <c r="CI266" s="104"/>
      <c r="CJ266" s="104"/>
      <c r="CK266" s="104"/>
    </row>
    <row r="267" spans="18:89" x14ac:dyDescent="0.35">
      <c r="R267" s="104"/>
      <c r="S267" s="104"/>
      <c r="T267" s="104"/>
      <c r="U267" s="104"/>
      <c r="V267" s="104"/>
      <c r="W267" s="104"/>
      <c r="X267" s="104"/>
      <c r="Y267" s="104"/>
      <c r="Z267" s="104"/>
      <c r="AA267" s="104"/>
      <c r="AB267" s="104"/>
      <c r="AC267" s="104"/>
      <c r="AD267" s="104"/>
      <c r="AE267" s="104"/>
      <c r="AF267" s="104"/>
      <c r="AG267" s="104"/>
      <c r="AH267" s="104"/>
      <c r="AI267" s="104"/>
      <c r="AJ267" s="104"/>
      <c r="AK267" s="104"/>
      <c r="AL267" s="104"/>
      <c r="AM267" s="104"/>
      <c r="AN267" s="104"/>
      <c r="AO267" s="104"/>
      <c r="AP267" s="104"/>
      <c r="AQ267" s="104"/>
      <c r="AR267" s="104"/>
      <c r="AS267" s="104"/>
      <c r="AT267" s="104"/>
      <c r="AU267" s="104"/>
      <c r="AV267" s="104"/>
      <c r="AW267" s="104"/>
      <c r="AX267" s="104"/>
      <c r="AY267" s="104"/>
      <c r="AZ267" s="104"/>
      <c r="BA267" s="104"/>
      <c r="BB267" s="104"/>
      <c r="BC267" s="104"/>
      <c r="BD267" s="104"/>
      <c r="BE267" s="104"/>
      <c r="BF267" s="104"/>
      <c r="BG267" s="104"/>
      <c r="BH267" s="104"/>
      <c r="BI267" s="104"/>
      <c r="BJ267" s="104"/>
      <c r="BK267" s="104"/>
      <c r="BL267" s="104"/>
      <c r="BM267" s="104"/>
      <c r="BN267" s="104"/>
      <c r="BO267" s="104"/>
      <c r="BP267" s="104"/>
      <c r="BQ267" s="104"/>
      <c r="BR267" s="104"/>
      <c r="BS267" s="104"/>
      <c r="BT267" s="104"/>
      <c r="BU267" s="104"/>
      <c r="BV267" s="104"/>
      <c r="BW267" s="104"/>
      <c r="BX267" s="104"/>
      <c r="BY267" s="104"/>
      <c r="BZ267" s="104"/>
      <c r="CA267" s="104"/>
      <c r="CB267" s="104"/>
      <c r="CC267" s="104"/>
      <c r="CD267" s="104"/>
      <c r="CE267" s="104"/>
      <c r="CF267" s="104"/>
      <c r="CG267" s="104"/>
      <c r="CH267" s="104"/>
      <c r="CI267" s="104"/>
      <c r="CJ267" s="104"/>
      <c r="CK267" s="104"/>
    </row>
    <row r="268" spans="18:89" x14ac:dyDescent="0.35">
      <c r="R268" s="104"/>
      <c r="S268" s="104"/>
      <c r="T268" s="104"/>
      <c r="U268" s="104"/>
      <c r="V268" s="104"/>
      <c r="W268" s="104"/>
      <c r="X268" s="104"/>
      <c r="Y268" s="104"/>
      <c r="Z268" s="104"/>
      <c r="AA268" s="104"/>
      <c r="AB268" s="104"/>
      <c r="AC268" s="104"/>
      <c r="AD268" s="104"/>
      <c r="AE268" s="104"/>
      <c r="AF268" s="104"/>
      <c r="AG268" s="104"/>
      <c r="AH268" s="104"/>
      <c r="AI268" s="104"/>
      <c r="AJ268" s="104"/>
      <c r="AK268" s="104"/>
      <c r="AL268" s="104"/>
      <c r="AM268" s="104"/>
      <c r="AN268" s="104"/>
      <c r="AO268" s="104"/>
      <c r="AP268" s="104"/>
      <c r="AQ268" s="104"/>
      <c r="AR268" s="104"/>
      <c r="AS268" s="104"/>
      <c r="AT268" s="104"/>
      <c r="AU268" s="104"/>
      <c r="AV268" s="104"/>
      <c r="AW268" s="104"/>
      <c r="AX268" s="104"/>
      <c r="AY268" s="104"/>
      <c r="AZ268" s="104"/>
      <c r="BA268" s="104"/>
      <c r="BB268" s="104"/>
      <c r="BC268" s="104"/>
      <c r="BD268" s="104"/>
      <c r="BE268" s="104"/>
      <c r="BF268" s="104"/>
      <c r="BG268" s="104"/>
      <c r="BH268" s="104"/>
      <c r="BI268" s="104"/>
      <c r="BJ268" s="104"/>
      <c r="BK268" s="104"/>
      <c r="BL268" s="104"/>
      <c r="BM268" s="104"/>
      <c r="BN268" s="104"/>
      <c r="BO268" s="104"/>
      <c r="BP268" s="104"/>
      <c r="BQ268" s="104"/>
      <c r="BR268" s="104"/>
      <c r="BS268" s="104"/>
      <c r="BT268" s="104"/>
      <c r="BU268" s="104"/>
      <c r="BV268" s="104"/>
      <c r="BW268" s="104"/>
      <c r="BX268" s="104"/>
      <c r="BY268" s="104"/>
      <c r="BZ268" s="104"/>
      <c r="CA268" s="104"/>
      <c r="CB268" s="104"/>
      <c r="CC268" s="104"/>
      <c r="CD268" s="104"/>
      <c r="CE268" s="104"/>
      <c r="CF268" s="104"/>
      <c r="CG268" s="104"/>
      <c r="CH268" s="104"/>
      <c r="CI268" s="104"/>
      <c r="CJ268" s="104"/>
      <c r="CK268" s="104"/>
    </row>
    <row r="269" spans="18:89" x14ac:dyDescent="0.35">
      <c r="R269" s="104"/>
      <c r="S269" s="104"/>
      <c r="T269" s="104"/>
      <c r="U269" s="104"/>
      <c r="V269" s="104"/>
      <c r="W269" s="104"/>
      <c r="X269" s="104"/>
      <c r="Y269" s="104"/>
      <c r="Z269" s="104"/>
      <c r="AA269" s="104"/>
      <c r="AB269" s="104"/>
      <c r="AC269" s="104"/>
      <c r="AD269" s="104"/>
      <c r="AE269" s="104"/>
      <c r="AF269" s="104"/>
      <c r="AG269" s="104"/>
      <c r="AH269" s="104"/>
      <c r="AI269" s="104"/>
      <c r="AJ269" s="104"/>
      <c r="AK269" s="104"/>
      <c r="AL269" s="104"/>
      <c r="AM269" s="104"/>
      <c r="AN269" s="104"/>
      <c r="AO269" s="104"/>
      <c r="AP269" s="104"/>
      <c r="AQ269" s="104"/>
      <c r="AR269" s="104"/>
      <c r="AS269" s="104"/>
      <c r="AT269" s="104"/>
      <c r="AU269" s="104"/>
      <c r="AV269" s="104"/>
      <c r="AW269" s="104"/>
      <c r="AX269" s="104"/>
      <c r="AY269" s="104"/>
      <c r="AZ269" s="104"/>
      <c r="BA269" s="104"/>
      <c r="BB269" s="104"/>
      <c r="BC269" s="104"/>
      <c r="BD269" s="104"/>
      <c r="BE269" s="104"/>
      <c r="BF269" s="104"/>
      <c r="BG269" s="104"/>
      <c r="BH269" s="104"/>
      <c r="BI269" s="104"/>
      <c r="BJ269" s="104"/>
      <c r="BK269" s="104"/>
      <c r="BL269" s="104"/>
      <c r="BM269" s="104"/>
      <c r="BN269" s="104"/>
      <c r="BO269" s="104"/>
      <c r="BP269" s="104"/>
      <c r="BQ269" s="104"/>
      <c r="BR269" s="104"/>
      <c r="BS269" s="104"/>
      <c r="BT269" s="104"/>
      <c r="BU269" s="104"/>
      <c r="BV269" s="104"/>
      <c r="BW269" s="104"/>
      <c r="BX269" s="104"/>
      <c r="BY269" s="104"/>
      <c r="BZ269" s="104"/>
      <c r="CA269" s="104"/>
      <c r="CB269" s="104"/>
      <c r="CC269" s="104"/>
      <c r="CD269" s="104"/>
      <c r="CE269" s="104"/>
      <c r="CF269" s="104"/>
      <c r="CG269" s="104"/>
      <c r="CH269" s="104"/>
      <c r="CI269" s="104"/>
      <c r="CJ269" s="104"/>
      <c r="CK269" s="104"/>
    </row>
    <row r="270" spans="18:89" x14ac:dyDescent="0.35">
      <c r="R270" s="104"/>
      <c r="S270" s="104"/>
      <c r="T270" s="104"/>
      <c r="U270" s="104"/>
      <c r="V270" s="104"/>
      <c r="W270" s="104"/>
      <c r="X270" s="104"/>
      <c r="Y270" s="104"/>
      <c r="Z270" s="104"/>
      <c r="AA270" s="104"/>
      <c r="AB270" s="104"/>
      <c r="AC270" s="104"/>
      <c r="AD270" s="104"/>
      <c r="AE270" s="104"/>
      <c r="AF270" s="104"/>
      <c r="AG270" s="104"/>
      <c r="AH270" s="104"/>
      <c r="AI270" s="104"/>
      <c r="AJ270" s="104"/>
      <c r="AK270" s="104"/>
      <c r="AL270" s="104"/>
      <c r="AM270" s="104"/>
      <c r="AN270" s="104"/>
      <c r="AO270" s="104"/>
      <c r="AP270" s="104"/>
      <c r="AQ270" s="104"/>
      <c r="AR270" s="104"/>
      <c r="AS270" s="104"/>
      <c r="AT270" s="104"/>
      <c r="AU270" s="104"/>
      <c r="AV270" s="104"/>
      <c r="AW270" s="104"/>
      <c r="AX270" s="104"/>
      <c r="AY270" s="104"/>
      <c r="AZ270" s="104"/>
      <c r="BA270" s="104"/>
      <c r="BB270" s="104"/>
      <c r="BC270" s="104"/>
      <c r="BD270" s="104"/>
      <c r="BE270" s="104"/>
      <c r="BF270" s="104"/>
      <c r="BG270" s="104"/>
      <c r="BH270" s="104"/>
      <c r="BI270" s="104"/>
      <c r="BJ270" s="104"/>
      <c r="BK270" s="104"/>
      <c r="BL270" s="104"/>
      <c r="BM270" s="104"/>
      <c r="BN270" s="104"/>
      <c r="BO270" s="104"/>
      <c r="BP270" s="104"/>
      <c r="BQ270" s="104"/>
      <c r="BR270" s="104"/>
      <c r="BS270" s="104"/>
      <c r="BT270" s="104"/>
      <c r="BU270" s="104"/>
      <c r="BV270" s="104"/>
      <c r="BW270" s="104"/>
      <c r="BX270" s="104"/>
      <c r="BY270" s="104"/>
      <c r="BZ270" s="104"/>
      <c r="CA270" s="104"/>
      <c r="CB270" s="104"/>
      <c r="CC270" s="104"/>
      <c r="CD270" s="104"/>
      <c r="CE270" s="104"/>
      <c r="CF270" s="104"/>
      <c r="CG270" s="104"/>
      <c r="CH270" s="104"/>
      <c r="CI270" s="104"/>
      <c r="CJ270" s="104"/>
      <c r="CK270" s="104"/>
    </row>
    <row r="271" spans="18:89" x14ac:dyDescent="0.35">
      <c r="R271" s="104"/>
      <c r="S271" s="104"/>
      <c r="T271" s="104"/>
      <c r="U271" s="104"/>
      <c r="V271" s="104"/>
      <c r="W271" s="104"/>
      <c r="X271" s="104"/>
      <c r="Y271" s="104"/>
      <c r="Z271" s="104"/>
      <c r="AA271" s="104"/>
      <c r="AB271" s="104"/>
      <c r="AC271" s="104"/>
      <c r="AD271" s="104"/>
      <c r="AE271" s="104"/>
      <c r="AF271" s="104"/>
      <c r="AG271" s="104"/>
      <c r="AH271" s="104"/>
      <c r="AI271" s="104"/>
      <c r="AJ271" s="104"/>
      <c r="AK271" s="104"/>
      <c r="AL271" s="104"/>
      <c r="AM271" s="104"/>
      <c r="AN271" s="104"/>
      <c r="AO271" s="104"/>
      <c r="AP271" s="104"/>
      <c r="AQ271" s="104"/>
      <c r="AR271" s="104"/>
      <c r="AS271" s="104"/>
      <c r="AT271" s="104"/>
      <c r="AU271" s="104"/>
      <c r="AV271" s="104"/>
      <c r="AW271" s="104"/>
      <c r="AX271" s="104"/>
      <c r="AY271" s="104"/>
      <c r="AZ271" s="104"/>
      <c r="BA271" s="104"/>
      <c r="BB271" s="104"/>
      <c r="BC271" s="104"/>
      <c r="BD271" s="104"/>
      <c r="BE271" s="104"/>
      <c r="BF271" s="104"/>
      <c r="BG271" s="104"/>
      <c r="BH271" s="104"/>
      <c r="BI271" s="104"/>
      <c r="BJ271" s="104"/>
      <c r="BK271" s="104"/>
      <c r="BL271" s="104"/>
      <c r="BM271" s="104"/>
      <c r="BN271" s="104"/>
      <c r="BO271" s="104"/>
      <c r="BP271" s="104"/>
      <c r="BQ271" s="104"/>
      <c r="BR271" s="104"/>
      <c r="BS271" s="104"/>
      <c r="BT271" s="104"/>
      <c r="BU271" s="104"/>
      <c r="BV271" s="104"/>
      <c r="BW271" s="104"/>
      <c r="BX271" s="104"/>
      <c r="BY271" s="104"/>
      <c r="BZ271" s="104"/>
      <c r="CA271" s="104"/>
      <c r="CB271" s="104"/>
      <c r="CC271" s="104"/>
      <c r="CD271" s="104"/>
      <c r="CE271" s="104"/>
      <c r="CF271" s="104"/>
      <c r="CG271" s="104"/>
      <c r="CH271" s="104"/>
      <c r="CI271" s="104"/>
      <c r="CJ271" s="104"/>
      <c r="CK271" s="104"/>
    </row>
    <row r="272" spans="18:89" x14ac:dyDescent="0.35">
      <c r="R272" s="104"/>
      <c r="S272" s="104"/>
      <c r="T272" s="104"/>
      <c r="U272" s="104"/>
      <c r="V272" s="104"/>
      <c r="W272" s="104"/>
      <c r="X272" s="104"/>
      <c r="Y272" s="104"/>
      <c r="Z272" s="104"/>
      <c r="AA272" s="104"/>
      <c r="AB272" s="104"/>
      <c r="AC272" s="104"/>
      <c r="AD272" s="104"/>
      <c r="AE272" s="104"/>
      <c r="AF272" s="104"/>
      <c r="AG272" s="104"/>
      <c r="AH272" s="104"/>
      <c r="AI272" s="104"/>
      <c r="AJ272" s="104"/>
      <c r="AK272" s="104"/>
      <c r="AL272" s="104"/>
      <c r="AM272" s="104"/>
      <c r="AN272" s="104"/>
      <c r="AO272" s="104"/>
      <c r="AP272" s="104"/>
      <c r="AQ272" s="104"/>
      <c r="AR272" s="104"/>
      <c r="AS272" s="104"/>
      <c r="AT272" s="104"/>
      <c r="AU272" s="104"/>
      <c r="AV272" s="104"/>
      <c r="AW272" s="104"/>
      <c r="AX272" s="104"/>
      <c r="AY272" s="104"/>
      <c r="AZ272" s="104"/>
      <c r="BA272" s="104"/>
      <c r="BB272" s="104"/>
      <c r="BC272" s="104"/>
      <c r="BD272" s="104"/>
      <c r="BE272" s="104"/>
      <c r="BF272" s="104"/>
      <c r="BG272" s="104"/>
      <c r="BH272" s="104"/>
      <c r="BI272" s="104"/>
      <c r="BJ272" s="104"/>
      <c r="BK272" s="104"/>
      <c r="BL272" s="104"/>
      <c r="BM272" s="104"/>
      <c r="BN272" s="104"/>
      <c r="BO272" s="104"/>
      <c r="BP272" s="104"/>
      <c r="BQ272" s="104"/>
      <c r="BR272" s="104"/>
      <c r="BS272" s="104"/>
      <c r="BT272" s="104"/>
      <c r="BU272" s="104"/>
      <c r="BV272" s="104"/>
      <c r="BW272" s="104"/>
      <c r="BX272" s="104"/>
      <c r="BY272" s="104"/>
      <c r="BZ272" s="104"/>
      <c r="CA272" s="104"/>
      <c r="CB272" s="104"/>
      <c r="CC272" s="104"/>
      <c r="CD272" s="104"/>
      <c r="CE272" s="104"/>
      <c r="CF272" s="104"/>
      <c r="CG272" s="104"/>
      <c r="CH272" s="104"/>
      <c r="CI272" s="104"/>
      <c r="CJ272" s="104"/>
      <c r="CK272" s="104"/>
    </row>
    <row r="273" spans="18:89" x14ac:dyDescent="0.35">
      <c r="R273" s="104"/>
      <c r="S273" s="104"/>
      <c r="T273" s="104"/>
      <c r="U273" s="104"/>
      <c r="V273" s="104"/>
      <c r="W273" s="104"/>
      <c r="X273" s="104"/>
      <c r="Y273" s="104"/>
      <c r="Z273" s="104"/>
      <c r="AA273" s="104"/>
      <c r="AB273" s="104"/>
      <c r="AC273" s="104"/>
      <c r="AD273" s="104"/>
      <c r="AE273" s="104"/>
      <c r="AF273" s="104"/>
      <c r="AG273" s="104"/>
      <c r="AH273" s="104"/>
      <c r="AI273" s="104"/>
      <c r="AJ273" s="104"/>
      <c r="AK273" s="104"/>
      <c r="AL273" s="104"/>
      <c r="AM273" s="104"/>
      <c r="AN273" s="104"/>
      <c r="AO273" s="104"/>
      <c r="AP273" s="104"/>
      <c r="AQ273" s="104"/>
      <c r="AR273" s="104"/>
      <c r="AS273" s="104"/>
      <c r="AT273" s="104"/>
      <c r="AU273" s="104"/>
      <c r="AV273" s="104"/>
      <c r="AW273" s="104"/>
      <c r="AX273" s="104"/>
      <c r="AY273" s="104"/>
      <c r="AZ273" s="104"/>
      <c r="BA273" s="104"/>
      <c r="BB273" s="104"/>
      <c r="BC273" s="104"/>
      <c r="BD273" s="104"/>
      <c r="BE273" s="104"/>
      <c r="BF273" s="104"/>
      <c r="BG273" s="104"/>
      <c r="BH273" s="104"/>
      <c r="BI273" s="104"/>
      <c r="BJ273" s="104"/>
      <c r="BK273" s="104"/>
      <c r="BL273" s="104"/>
      <c r="BM273" s="104"/>
      <c r="BN273" s="104"/>
      <c r="BO273" s="104"/>
      <c r="BP273" s="104"/>
      <c r="BQ273" s="104"/>
      <c r="BR273" s="104"/>
      <c r="BS273" s="104"/>
      <c r="BT273" s="104"/>
      <c r="BU273" s="104"/>
      <c r="BV273" s="104"/>
      <c r="BW273" s="104"/>
      <c r="BX273" s="104"/>
      <c r="BY273" s="104"/>
      <c r="BZ273" s="104"/>
      <c r="CA273" s="104"/>
      <c r="CB273" s="104"/>
      <c r="CC273" s="104"/>
      <c r="CD273" s="104"/>
      <c r="CE273" s="104"/>
      <c r="CF273" s="104"/>
      <c r="CG273" s="104"/>
      <c r="CH273" s="104"/>
      <c r="CI273" s="104"/>
      <c r="CJ273" s="104"/>
      <c r="CK273" s="104"/>
    </row>
    <row r="274" spans="18:89" x14ac:dyDescent="0.35">
      <c r="R274" s="104"/>
      <c r="S274" s="104"/>
      <c r="T274" s="104"/>
      <c r="U274" s="104"/>
      <c r="V274" s="104"/>
      <c r="W274" s="104"/>
      <c r="X274" s="104"/>
      <c r="Y274" s="104"/>
      <c r="Z274" s="104"/>
      <c r="AA274" s="104"/>
      <c r="AB274" s="104"/>
      <c r="AC274" s="104"/>
      <c r="AD274" s="104"/>
      <c r="AE274" s="104"/>
      <c r="AF274" s="104"/>
      <c r="AG274" s="104"/>
      <c r="AH274" s="104"/>
      <c r="AI274" s="104"/>
      <c r="AJ274" s="104"/>
      <c r="AK274" s="104"/>
      <c r="AL274" s="104"/>
      <c r="AM274" s="104"/>
      <c r="AN274" s="104"/>
      <c r="AO274" s="104"/>
      <c r="AP274" s="104"/>
      <c r="AQ274" s="104"/>
      <c r="AR274" s="104"/>
      <c r="AS274" s="104"/>
      <c r="AT274" s="104"/>
      <c r="AU274" s="104"/>
      <c r="AV274" s="104"/>
      <c r="AW274" s="104"/>
      <c r="AX274" s="104"/>
      <c r="AY274" s="104"/>
      <c r="AZ274" s="104"/>
      <c r="BA274" s="104"/>
      <c r="BB274" s="104"/>
      <c r="BC274" s="104"/>
      <c r="BD274" s="104"/>
      <c r="BE274" s="104"/>
      <c r="BF274" s="104"/>
      <c r="BG274" s="104"/>
      <c r="BH274" s="104"/>
      <c r="BI274" s="104"/>
      <c r="BJ274" s="104"/>
      <c r="BK274" s="104"/>
      <c r="BL274" s="104"/>
      <c r="BM274" s="104"/>
      <c r="BN274" s="104"/>
      <c r="BO274" s="104"/>
      <c r="BP274" s="104"/>
      <c r="BQ274" s="104"/>
      <c r="BR274" s="104"/>
      <c r="BS274" s="104"/>
      <c r="BT274" s="104"/>
      <c r="BU274" s="104"/>
      <c r="BV274" s="104"/>
      <c r="BW274" s="104"/>
      <c r="BX274" s="104"/>
      <c r="BY274" s="104"/>
      <c r="BZ274" s="104"/>
      <c r="CA274" s="104"/>
      <c r="CB274" s="104"/>
      <c r="CC274" s="104"/>
      <c r="CD274" s="104"/>
      <c r="CE274" s="104"/>
      <c r="CF274" s="104"/>
      <c r="CG274" s="104"/>
      <c r="CH274" s="104"/>
      <c r="CI274" s="104"/>
      <c r="CJ274" s="104"/>
      <c r="CK274" s="104"/>
    </row>
    <row r="275" spans="18:89" x14ac:dyDescent="0.35">
      <c r="R275" s="104"/>
      <c r="S275" s="104"/>
      <c r="T275" s="104"/>
      <c r="U275" s="104"/>
      <c r="V275" s="104"/>
      <c r="W275" s="104"/>
      <c r="X275" s="104"/>
      <c r="Y275" s="104"/>
      <c r="Z275" s="104"/>
      <c r="AA275" s="104"/>
      <c r="AB275" s="104"/>
      <c r="AC275" s="104"/>
      <c r="AD275" s="104"/>
      <c r="AE275" s="104"/>
      <c r="AF275" s="104"/>
      <c r="AG275" s="104"/>
      <c r="AH275" s="104"/>
      <c r="AI275" s="104"/>
      <c r="AJ275" s="104"/>
      <c r="AK275" s="104"/>
      <c r="AL275" s="104"/>
      <c r="AM275" s="104"/>
      <c r="AN275" s="104"/>
      <c r="AO275" s="104"/>
      <c r="AP275" s="104"/>
      <c r="AQ275" s="104"/>
      <c r="AR275" s="104"/>
      <c r="AS275" s="104"/>
      <c r="AT275" s="104"/>
      <c r="AU275" s="104"/>
      <c r="AV275" s="104"/>
      <c r="AW275" s="104"/>
      <c r="AX275" s="104"/>
      <c r="AY275" s="104"/>
      <c r="AZ275" s="104"/>
      <c r="BA275" s="104"/>
      <c r="BB275" s="104"/>
      <c r="BC275" s="104"/>
      <c r="BD275" s="104"/>
      <c r="BE275" s="104"/>
      <c r="BF275" s="104"/>
      <c r="BG275" s="104"/>
      <c r="BH275" s="104"/>
      <c r="BI275" s="104"/>
      <c r="BJ275" s="104"/>
      <c r="BK275" s="104"/>
      <c r="BL275" s="104"/>
      <c r="BM275" s="104"/>
      <c r="BN275" s="104"/>
      <c r="BO275" s="104"/>
      <c r="BP275" s="104"/>
      <c r="BQ275" s="104"/>
      <c r="BR275" s="104"/>
      <c r="BS275" s="104"/>
      <c r="BT275" s="104"/>
      <c r="BU275" s="104"/>
      <c r="BV275" s="104"/>
      <c r="BW275" s="104"/>
      <c r="BX275" s="104"/>
      <c r="BY275" s="104"/>
      <c r="BZ275" s="104"/>
      <c r="CA275" s="104"/>
      <c r="CB275" s="104"/>
      <c r="CC275" s="104"/>
      <c r="CD275" s="104"/>
      <c r="CE275" s="104"/>
      <c r="CF275" s="104"/>
      <c r="CG275" s="104"/>
      <c r="CH275" s="104"/>
      <c r="CI275" s="104"/>
      <c r="CJ275" s="104"/>
      <c r="CK275" s="104"/>
    </row>
    <row r="276" spans="18:89" x14ac:dyDescent="0.35">
      <c r="R276" s="104"/>
      <c r="S276" s="104"/>
      <c r="T276" s="104"/>
      <c r="U276" s="104"/>
      <c r="V276" s="104"/>
      <c r="W276" s="104"/>
      <c r="X276" s="104"/>
      <c r="Y276" s="104"/>
      <c r="Z276" s="104"/>
      <c r="AA276" s="104"/>
      <c r="AB276" s="104"/>
      <c r="AC276" s="104"/>
      <c r="AD276" s="104"/>
      <c r="AE276" s="104"/>
      <c r="AF276" s="104"/>
      <c r="AG276" s="104"/>
      <c r="AH276" s="104"/>
      <c r="AI276" s="104"/>
      <c r="AJ276" s="104"/>
      <c r="AK276" s="104"/>
      <c r="AL276" s="104"/>
      <c r="AM276" s="104"/>
      <c r="AN276" s="104"/>
      <c r="AO276" s="104"/>
      <c r="AP276" s="104"/>
      <c r="AQ276" s="104"/>
      <c r="AR276" s="104"/>
      <c r="AS276" s="104"/>
      <c r="AT276" s="104"/>
      <c r="AU276" s="104"/>
      <c r="AV276" s="104"/>
      <c r="AW276" s="104"/>
      <c r="AX276" s="104"/>
      <c r="AY276" s="104"/>
      <c r="AZ276" s="104"/>
      <c r="BA276" s="104"/>
      <c r="BB276" s="104"/>
      <c r="BC276" s="104"/>
      <c r="BD276" s="104"/>
      <c r="BE276" s="104"/>
      <c r="BF276" s="104"/>
      <c r="BG276" s="104"/>
      <c r="BH276" s="104"/>
      <c r="BI276" s="104"/>
      <c r="BJ276" s="104"/>
      <c r="BK276" s="104"/>
      <c r="BL276" s="104"/>
      <c r="BM276" s="104"/>
      <c r="BN276" s="104"/>
      <c r="BO276" s="104"/>
      <c r="BP276" s="104"/>
      <c r="BQ276" s="104"/>
      <c r="BR276" s="104"/>
      <c r="BS276" s="104"/>
      <c r="BT276" s="104"/>
      <c r="BU276" s="104"/>
      <c r="BV276" s="104"/>
      <c r="BW276" s="104"/>
      <c r="BX276" s="104"/>
      <c r="BY276" s="104"/>
      <c r="BZ276" s="104"/>
      <c r="CA276" s="104"/>
      <c r="CB276" s="104"/>
      <c r="CC276" s="104"/>
      <c r="CD276" s="104"/>
      <c r="CE276" s="104"/>
      <c r="CF276" s="104"/>
      <c r="CG276" s="104"/>
      <c r="CH276" s="104"/>
      <c r="CI276" s="104"/>
      <c r="CJ276" s="104"/>
      <c r="CK276" s="104"/>
    </row>
    <row r="277" spans="18:89" x14ac:dyDescent="0.35">
      <c r="R277" s="104"/>
      <c r="S277" s="104"/>
      <c r="T277" s="104"/>
      <c r="U277" s="104"/>
      <c r="V277" s="104"/>
      <c r="W277" s="104"/>
      <c r="X277" s="104"/>
      <c r="Y277" s="104"/>
      <c r="Z277" s="104"/>
      <c r="AA277" s="104"/>
      <c r="AB277" s="104"/>
      <c r="AC277" s="104"/>
      <c r="AD277" s="104"/>
      <c r="AE277" s="104"/>
      <c r="AF277" s="104"/>
      <c r="AG277" s="104"/>
      <c r="AH277" s="104"/>
      <c r="AI277" s="104"/>
      <c r="AJ277" s="104"/>
      <c r="AK277" s="104"/>
      <c r="AL277" s="104"/>
      <c r="AM277" s="104"/>
      <c r="AN277" s="104"/>
      <c r="AO277" s="104"/>
      <c r="AP277" s="104"/>
      <c r="AQ277" s="104"/>
      <c r="AR277" s="104"/>
      <c r="AS277" s="104"/>
      <c r="AT277" s="104"/>
      <c r="AU277" s="104"/>
      <c r="AV277" s="104"/>
      <c r="AW277" s="104"/>
      <c r="AX277" s="104"/>
      <c r="AY277" s="104"/>
      <c r="AZ277" s="104"/>
      <c r="BA277" s="104"/>
      <c r="BB277" s="104"/>
      <c r="BC277" s="104"/>
      <c r="BD277" s="104"/>
      <c r="BE277" s="104"/>
      <c r="BF277" s="104"/>
      <c r="BG277" s="104"/>
      <c r="BH277" s="104"/>
      <c r="BI277" s="104"/>
      <c r="BJ277" s="104"/>
      <c r="BK277" s="104"/>
      <c r="BL277" s="104"/>
      <c r="BM277" s="104"/>
      <c r="BN277" s="104"/>
      <c r="BO277" s="104"/>
      <c r="BP277" s="104"/>
      <c r="BQ277" s="104"/>
      <c r="BR277" s="104"/>
      <c r="BS277" s="104"/>
      <c r="BT277" s="104"/>
      <c r="BU277" s="104"/>
      <c r="BV277" s="104"/>
      <c r="BW277" s="104"/>
      <c r="BX277" s="104"/>
      <c r="BY277" s="104"/>
      <c r="BZ277" s="104"/>
      <c r="CA277" s="104"/>
      <c r="CB277" s="104"/>
      <c r="CC277" s="104"/>
      <c r="CD277" s="104"/>
      <c r="CE277" s="104"/>
      <c r="CF277" s="104"/>
      <c r="CG277" s="104"/>
      <c r="CH277" s="104"/>
      <c r="CI277" s="104"/>
      <c r="CJ277" s="104"/>
      <c r="CK277" s="104"/>
    </row>
    <row r="278" spans="18:89" x14ac:dyDescent="0.35">
      <c r="R278" s="104"/>
      <c r="S278" s="104"/>
      <c r="T278" s="104"/>
      <c r="U278" s="104"/>
      <c r="V278" s="104"/>
      <c r="W278" s="104"/>
      <c r="X278" s="104"/>
      <c r="Y278" s="104"/>
      <c r="Z278" s="104"/>
      <c r="AA278" s="104"/>
      <c r="AB278" s="104"/>
      <c r="AC278" s="104"/>
      <c r="AD278" s="104"/>
      <c r="AE278" s="104"/>
      <c r="AF278" s="104"/>
      <c r="AG278" s="104"/>
      <c r="AH278" s="104"/>
      <c r="AI278" s="104"/>
      <c r="AJ278" s="104"/>
      <c r="AK278" s="104"/>
      <c r="AL278" s="104"/>
      <c r="AM278" s="104"/>
      <c r="AN278" s="104"/>
      <c r="AO278" s="104"/>
      <c r="AP278" s="104"/>
      <c r="AQ278" s="104"/>
      <c r="AR278" s="104"/>
      <c r="AS278" s="104"/>
      <c r="AT278" s="104"/>
      <c r="AU278" s="104"/>
      <c r="AV278" s="104"/>
      <c r="AW278" s="104"/>
      <c r="AX278" s="104"/>
      <c r="AY278" s="104"/>
      <c r="AZ278" s="104"/>
      <c r="BA278" s="104"/>
      <c r="BB278" s="104"/>
      <c r="BC278" s="104"/>
      <c r="BD278" s="104"/>
      <c r="BE278" s="104"/>
      <c r="BF278" s="104"/>
      <c r="BG278" s="104"/>
      <c r="BH278" s="104"/>
      <c r="BI278" s="104"/>
      <c r="BJ278" s="104"/>
      <c r="BK278" s="104"/>
      <c r="BL278" s="104"/>
      <c r="BM278" s="104"/>
      <c r="BN278" s="104"/>
      <c r="BO278" s="104"/>
      <c r="BP278" s="104"/>
      <c r="BQ278" s="104"/>
      <c r="BR278" s="104"/>
      <c r="BS278" s="104"/>
      <c r="BT278" s="104"/>
      <c r="BU278" s="104"/>
      <c r="BV278" s="104"/>
      <c r="BW278" s="104"/>
      <c r="BX278" s="104"/>
      <c r="BY278" s="104"/>
      <c r="BZ278" s="104"/>
      <c r="CA278" s="104"/>
      <c r="CB278" s="104"/>
      <c r="CC278" s="104"/>
      <c r="CD278" s="104"/>
      <c r="CE278" s="104"/>
      <c r="CF278" s="104"/>
      <c r="CG278" s="104"/>
      <c r="CH278" s="104"/>
      <c r="CI278" s="104"/>
      <c r="CJ278" s="104"/>
      <c r="CK278" s="104"/>
    </row>
    <row r="279" spans="18:89" x14ac:dyDescent="0.35">
      <c r="R279" s="104"/>
      <c r="S279" s="104"/>
      <c r="T279" s="104"/>
      <c r="U279" s="104"/>
      <c r="V279" s="104"/>
      <c r="W279" s="104"/>
      <c r="X279" s="104"/>
      <c r="Y279" s="104"/>
      <c r="Z279" s="104"/>
      <c r="AA279" s="104"/>
      <c r="AB279" s="104"/>
      <c r="AC279" s="104"/>
      <c r="AD279" s="104"/>
      <c r="AE279" s="104"/>
      <c r="AF279" s="104"/>
      <c r="AG279" s="104"/>
      <c r="AH279" s="104"/>
      <c r="AI279" s="104"/>
      <c r="AJ279" s="104"/>
      <c r="AK279" s="104"/>
      <c r="AL279" s="104"/>
      <c r="AM279" s="104"/>
      <c r="AN279" s="104"/>
      <c r="AO279" s="104"/>
      <c r="AP279" s="104"/>
      <c r="AQ279" s="104"/>
      <c r="AR279" s="104"/>
      <c r="AS279" s="104"/>
      <c r="AT279" s="104"/>
      <c r="AU279" s="104"/>
      <c r="AV279" s="104"/>
      <c r="AW279" s="104"/>
      <c r="AX279" s="104"/>
      <c r="AY279" s="104"/>
      <c r="AZ279" s="104"/>
      <c r="BA279" s="104"/>
      <c r="BB279" s="104"/>
      <c r="BC279" s="104"/>
      <c r="BD279" s="104"/>
      <c r="BE279" s="104"/>
      <c r="BF279" s="104"/>
      <c r="BG279" s="104"/>
      <c r="BH279" s="104"/>
      <c r="BI279" s="104"/>
      <c r="BJ279" s="104"/>
      <c r="BK279" s="104"/>
      <c r="BL279" s="104"/>
      <c r="BM279" s="104"/>
      <c r="BN279" s="104"/>
      <c r="BO279" s="104"/>
      <c r="BP279" s="104"/>
      <c r="BQ279" s="104"/>
      <c r="BR279" s="104"/>
      <c r="BS279" s="104"/>
      <c r="BT279" s="104"/>
      <c r="BU279" s="104"/>
      <c r="BV279" s="104"/>
      <c r="BW279" s="104"/>
      <c r="BX279" s="104"/>
      <c r="BY279" s="104"/>
      <c r="BZ279" s="104"/>
      <c r="CA279" s="104"/>
      <c r="CB279" s="104"/>
      <c r="CC279" s="104"/>
      <c r="CD279" s="104"/>
      <c r="CE279" s="104"/>
      <c r="CF279" s="104"/>
      <c r="CG279" s="104"/>
      <c r="CH279" s="104"/>
      <c r="CI279" s="104"/>
      <c r="CJ279" s="104"/>
      <c r="CK279" s="104"/>
    </row>
    <row r="280" spans="18:89" x14ac:dyDescent="0.35">
      <c r="R280" s="104"/>
      <c r="S280" s="104"/>
      <c r="T280" s="104"/>
      <c r="U280" s="104"/>
      <c r="V280" s="104"/>
      <c r="W280" s="104"/>
      <c r="X280" s="104"/>
      <c r="Y280" s="104"/>
      <c r="Z280" s="104"/>
      <c r="AA280" s="104"/>
      <c r="AB280" s="104"/>
      <c r="AC280" s="104"/>
      <c r="AD280" s="104"/>
      <c r="AE280" s="104"/>
      <c r="AF280" s="104"/>
      <c r="AG280" s="104"/>
      <c r="AH280" s="104"/>
      <c r="AI280" s="104"/>
      <c r="AJ280" s="104"/>
      <c r="AK280" s="104"/>
      <c r="AL280" s="104"/>
      <c r="AM280" s="104"/>
      <c r="AN280" s="104"/>
      <c r="AO280" s="104"/>
      <c r="AP280" s="104"/>
      <c r="AQ280" s="104"/>
      <c r="AR280" s="104"/>
      <c r="AS280" s="104"/>
      <c r="AT280" s="104"/>
      <c r="AU280" s="104"/>
      <c r="AV280" s="104"/>
      <c r="AW280" s="104"/>
      <c r="AX280" s="104"/>
      <c r="AY280" s="104"/>
      <c r="AZ280" s="104"/>
      <c r="BA280" s="104"/>
      <c r="BB280" s="104"/>
      <c r="BC280" s="104"/>
      <c r="BD280" s="104"/>
      <c r="BE280" s="104"/>
      <c r="BF280" s="104"/>
      <c r="BG280" s="104"/>
      <c r="BH280" s="104"/>
      <c r="BI280" s="104"/>
      <c r="BJ280" s="104"/>
      <c r="BK280" s="104"/>
      <c r="BL280" s="104"/>
      <c r="BM280" s="104"/>
      <c r="BN280" s="104"/>
      <c r="BO280" s="104"/>
      <c r="BP280" s="104"/>
      <c r="BQ280" s="104"/>
      <c r="BR280" s="104"/>
      <c r="BS280" s="104"/>
      <c r="BT280" s="104"/>
      <c r="BU280" s="104"/>
      <c r="BV280" s="104"/>
      <c r="BW280" s="104"/>
      <c r="BX280" s="104"/>
      <c r="BY280" s="104"/>
      <c r="BZ280" s="104"/>
      <c r="CA280" s="104"/>
      <c r="CB280" s="104"/>
      <c r="CC280" s="104"/>
      <c r="CD280" s="104"/>
      <c r="CE280" s="104"/>
      <c r="CF280" s="104"/>
      <c r="CG280" s="104"/>
      <c r="CH280" s="104"/>
      <c r="CI280" s="104"/>
      <c r="CJ280" s="104"/>
      <c r="CK280" s="104"/>
    </row>
    <row r="281" spans="18:89" x14ac:dyDescent="0.35">
      <c r="R281" s="104"/>
      <c r="S281" s="104"/>
      <c r="T281" s="104"/>
      <c r="U281" s="104"/>
      <c r="V281" s="104"/>
      <c r="W281" s="104"/>
      <c r="X281" s="104"/>
      <c r="Y281" s="104"/>
      <c r="Z281" s="104"/>
      <c r="AA281" s="104"/>
      <c r="AB281" s="104"/>
      <c r="AC281" s="104"/>
      <c r="AD281" s="104"/>
      <c r="AE281" s="104"/>
      <c r="AF281" s="104"/>
      <c r="AG281" s="104"/>
      <c r="AH281" s="104"/>
      <c r="AI281" s="104"/>
      <c r="AJ281" s="104"/>
      <c r="AK281" s="104"/>
      <c r="AL281" s="104"/>
      <c r="AM281" s="104"/>
      <c r="AN281" s="104"/>
      <c r="AO281" s="104"/>
      <c r="AP281" s="104"/>
      <c r="AQ281" s="104"/>
      <c r="AR281" s="104"/>
      <c r="AS281" s="104"/>
      <c r="AT281" s="104"/>
      <c r="AU281" s="104"/>
      <c r="AV281" s="104"/>
      <c r="AW281" s="104"/>
      <c r="AX281" s="104"/>
      <c r="AY281" s="104"/>
      <c r="AZ281" s="104"/>
      <c r="BA281" s="104"/>
      <c r="BB281" s="104"/>
      <c r="BC281" s="104"/>
      <c r="BD281" s="104"/>
      <c r="BE281" s="104"/>
      <c r="BF281" s="104"/>
      <c r="BG281" s="104"/>
      <c r="BH281" s="104"/>
      <c r="BI281" s="104"/>
      <c r="BJ281" s="104"/>
      <c r="BK281" s="104"/>
      <c r="BL281" s="104"/>
      <c r="BM281" s="104"/>
      <c r="BN281" s="104"/>
      <c r="BO281" s="104"/>
      <c r="BP281" s="104"/>
      <c r="BQ281" s="104"/>
      <c r="BR281" s="104"/>
      <c r="BS281" s="104"/>
      <c r="BT281" s="104"/>
      <c r="BU281" s="104"/>
      <c r="BV281" s="104"/>
      <c r="BW281" s="104"/>
      <c r="BX281" s="104"/>
      <c r="BY281" s="104"/>
      <c r="BZ281" s="104"/>
      <c r="CA281" s="104"/>
      <c r="CB281" s="104"/>
      <c r="CC281" s="104"/>
      <c r="CD281" s="104"/>
      <c r="CE281" s="104"/>
      <c r="CF281" s="104"/>
      <c r="CG281" s="104"/>
      <c r="CH281" s="104"/>
      <c r="CI281" s="104"/>
      <c r="CJ281" s="104"/>
      <c r="CK281" s="104"/>
    </row>
    <row r="282" spans="18:89" x14ac:dyDescent="0.35">
      <c r="R282" s="104"/>
      <c r="S282" s="104"/>
      <c r="T282" s="104"/>
      <c r="U282" s="104"/>
      <c r="V282" s="104"/>
      <c r="W282" s="104"/>
      <c r="X282" s="104"/>
      <c r="Y282" s="104"/>
      <c r="Z282" s="104"/>
      <c r="AA282" s="104"/>
      <c r="AB282" s="104"/>
      <c r="AC282" s="104"/>
      <c r="AD282" s="104"/>
      <c r="AE282" s="104"/>
      <c r="AF282" s="104"/>
      <c r="AG282" s="104"/>
      <c r="AH282" s="104"/>
      <c r="AI282" s="104"/>
      <c r="AJ282" s="104"/>
      <c r="AK282" s="104"/>
      <c r="AL282" s="104"/>
      <c r="AM282" s="104"/>
      <c r="AN282" s="104"/>
      <c r="AO282" s="104"/>
      <c r="AP282" s="104"/>
      <c r="AQ282" s="104"/>
      <c r="AR282" s="104"/>
      <c r="AS282" s="104"/>
      <c r="AT282" s="104"/>
      <c r="AU282" s="104"/>
      <c r="AV282" s="104"/>
      <c r="AW282" s="104"/>
      <c r="AX282" s="104"/>
      <c r="AY282" s="104"/>
      <c r="AZ282" s="104"/>
      <c r="BA282" s="104"/>
      <c r="BB282" s="104"/>
      <c r="BC282" s="104"/>
      <c r="BD282" s="104"/>
      <c r="BE282" s="104"/>
      <c r="BF282" s="104"/>
      <c r="BG282" s="104"/>
      <c r="BH282" s="104"/>
      <c r="BI282" s="104"/>
      <c r="BJ282" s="104"/>
      <c r="BK282" s="104"/>
      <c r="BL282" s="104"/>
      <c r="BM282" s="104"/>
      <c r="BN282" s="104"/>
      <c r="BO282" s="104"/>
      <c r="BP282" s="104"/>
      <c r="BQ282" s="104"/>
      <c r="BR282" s="104"/>
      <c r="BS282" s="104"/>
      <c r="BT282" s="104"/>
      <c r="BU282" s="104"/>
      <c r="BV282" s="104"/>
      <c r="BW282" s="104"/>
      <c r="BX282" s="104"/>
      <c r="BY282" s="104"/>
      <c r="BZ282" s="104"/>
      <c r="CA282" s="104"/>
      <c r="CB282" s="104"/>
      <c r="CC282" s="104"/>
      <c r="CD282" s="104"/>
      <c r="CE282" s="104"/>
      <c r="CF282" s="104"/>
      <c r="CG282" s="104"/>
      <c r="CH282" s="104"/>
      <c r="CI282" s="104"/>
      <c r="CJ282" s="104"/>
      <c r="CK282" s="104"/>
    </row>
    <row r="283" spans="18:89" x14ac:dyDescent="0.35">
      <c r="R283" s="104"/>
      <c r="S283" s="104"/>
      <c r="T283" s="104"/>
      <c r="U283" s="104"/>
      <c r="V283" s="104"/>
      <c r="W283" s="104"/>
      <c r="X283" s="104"/>
      <c r="Y283" s="104"/>
      <c r="Z283" s="104"/>
      <c r="AA283" s="104"/>
      <c r="AB283" s="104"/>
      <c r="AC283" s="104"/>
      <c r="AD283" s="104"/>
      <c r="AE283" s="104"/>
      <c r="AF283" s="104"/>
      <c r="AG283" s="104"/>
      <c r="AH283" s="104"/>
      <c r="AI283" s="104"/>
      <c r="AJ283" s="104"/>
      <c r="AK283" s="104"/>
      <c r="AL283" s="104"/>
      <c r="AM283" s="104"/>
      <c r="AN283" s="104"/>
      <c r="AO283" s="104"/>
      <c r="AP283" s="104"/>
      <c r="AQ283" s="104"/>
      <c r="AR283" s="104"/>
      <c r="AS283" s="104"/>
      <c r="AT283" s="104"/>
      <c r="AU283" s="104"/>
      <c r="AV283" s="104"/>
      <c r="AW283" s="104"/>
      <c r="AX283" s="104"/>
      <c r="AY283" s="104"/>
      <c r="AZ283" s="104"/>
      <c r="BA283" s="104"/>
      <c r="BB283" s="104"/>
      <c r="BC283" s="104"/>
      <c r="BD283" s="104"/>
      <c r="BE283" s="104"/>
      <c r="BF283" s="104"/>
      <c r="BG283" s="104"/>
      <c r="BH283" s="104"/>
      <c r="BI283" s="104"/>
      <c r="BJ283" s="104"/>
      <c r="BK283" s="104"/>
      <c r="BL283" s="104"/>
      <c r="BM283" s="104"/>
      <c r="BN283" s="104"/>
      <c r="BO283" s="104"/>
      <c r="BP283" s="104"/>
      <c r="BQ283" s="104"/>
      <c r="BR283" s="104"/>
      <c r="BS283" s="104"/>
      <c r="BT283" s="104"/>
      <c r="BU283" s="104"/>
      <c r="BV283" s="104"/>
      <c r="BW283" s="104"/>
      <c r="BX283" s="104"/>
      <c r="BY283" s="104"/>
      <c r="BZ283" s="104"/>
      <c r="CA283" s="104"/>
      <c r="CB283" s="104"/>
      <c r="CC283" s="104"/>
      <c r="CD283" s="104"/>
      <c r="CE283" s="104"/>
      <c r="CF283" s="104"/>
      <c r="CG283" s="104"/>
      <c r="CH283" s="104"/>
      <c r="CI283" s="104"/>
      <c r="CJ283" s="104"/>
      <c r="CK283" s="104"/>
    </row>
    <row r="284" spans="18:89" x14ac:dyDescent="0.35">
      <c r="R284" s="104"/>
      <c r="S284" s="104"/>
      <c r="T284" s="104"/>
      <c r="U284" s="104"/>
      <c r="V284" s="104"/>
      <c r="W284" s="104"/>
      <c r="X284" s="104"/>
      <c r="Y284" s="104"/>
      <c r="Z284" s="104"/>
      <c r="AA284" s="104"/>
      <c r="AB284" s="104"/>
      <c r="AC284" s="104"/>
      <c r="AD284" s="104"/>
      <c r="AE284" s="104"/>
      <c r="AF284" s="104"/>
      <c r="AG284" s="104"/>
      <c r="AH284" s="104"/>
      <c r="AI284" s="104"/>
      <c r="AJ284" s="104"/>
      <c r="AK284" s="104"/>
      <c r="AL284" s="104"/>
      <c r="AM284" s="104"/>
      <c r="AN284" s="104"/>
      <c r="AO284" s="104"/>
      <c r="AP284" s="104"/>
      <c r="AQ284" s="104"/>
      <c r="AR284" s="104"/>
      <c r="AS284" s="104"/>
      <c r="AT284" s="104"/>
      <c r="AU284" s="104"/>
      <c r="AV284" s="104"/>
      <c r="AW284" s="104"/>
      <c r="AX284" s="104"/>
      <c r="AY284" s="104"/>
      <c r="AZ284" s="104"/>
      <c r="BA284" s="104"/>
      <c r="BB284" s="104"/>
      <c r="BC284" s="104"/>
      <c r="BD284" s="104"/>
      <c r="BE284" s="104"/>
      <c r="BF284" s="104"/>
      <c r="BG284" s="104"/>
      <c r="BH284" s="104"/>
      <c r="BI284" s="104"/>
      <c r="BJ284" s="104"/>
      <c r="BK284" s="104"/>
      <c r="BL284" s="104"/>
      <c r="BM284" s="104"/>
      <c r="BN284" s="104"/>
      <c r="BO284" s="104"/>
      <c r="BP284" s="104"/>
      <c r="BQ284" s="104"/>
      <c r="BR284" s="104"/>
      <c r="BS284" s="104"/>
      <c r="BT284" s="104"/>
      <c r="BU284" s="104"/>
      <c r="BV284" s="104"/>
      <c r="BW284" s="104"/>
      <c r="BX284" s="104"/>
      <c r="BY284" s="104"/>
      <c r="BZ284" s="104"/>
      <c r="CA284" s="104"/>
      <c r="CB284" s="104"/>
      <c r="CC284" s="104"/>
      <c r="CD284" s="104"/>
      <c r="CE284" s="104"/>
      <c r="CF284" s="104"/>
      <c r="CG284" s="104"/>
      <c r="CH284" s="104"/>
      <c r="CI284" s="104"/>
      <c r="CJ284" s="104"/>
      <c r="CK284" s="104"/>
    </row>
    <row r="285" spans="18:89" x14ac:dyDescent="0.35">
      <c r="R285" s="104"/>
      <c r="S285" s="104"/>
      <c r="T285" s="104"/>
      <c r="U285" s="104"/>
      <c r="V285" s="104"/>
      <c r="W285" s="104"/>
      <c r="X285" s="104"/>
      <c r="Y285" s="104"/>
      <c r="Z285" s="104"/>
      <c r="AA285" s="104"/>
      <c r="AB285" s="104"/>
      <c r="AC285" s="104"/>
      <c r="AD285" s="104"/>
      <c r="AE285" s="104"/>
      <c r="AF285" s="104"/>
      <c r="AG285" s="104"/>
      <c r="AH285" s="104"/>
      <c r="AI285" s="104"/>
      <c r="AJ285" s="104"/>
      <c r="AK285" s="104"/>
      <c r="AL285" s="104"/>
      <c r="AM285" s="104"/>
      <c r="AN285" s="104"/>
      <c r="AO285" s="104"/>
      <c r="AP285" s="104"/>
      <c r="AQ285" s="104"/>
      <c r="AR285" s="104"/>
      <c r="AS285" s="104"/>
      <c r="AT285" s="104"/>
      <c r="AU285" s="104"/>
      <c r="AV285" s="104"/>
      <c r="AW285" s="104"/>
      <c r="AX285" s="104"/>
      <c r="AY285" s="104"/>
      <c r="AZ285" s="104"/>
      <c r="BA285" s="104"/>
      <c r="BB285" s="104"/>
      <c r="BC285" s="104"/>
      <c r="BD285" s="104"/>
      <c r="BE285" s="104"/>
      <c r="BF285" s="104"/>
      <c r="BG285" s="104"/>
      <c r="BH285" s="104"/>
      <c r="BI285" s="104"/>
      <c r="BJ285" s="104"/>
      <c r="BK285" s="104"/>
      <c r="BL285" s="104"/>
      <c r="BM285" s="104"/>
      <c r="BN285" s="104"/>
      <c r="BO285" s="104"/>
      <c r="BP285" s="104"/>
      <c r="BQ285" s="104"/>
      <c r="BR285" s="104"/>
      <c r="BS285" s="104"/>
      <c r="BT285" s="104"/>
      <c r="BU285" s="104"/>
      <c r="BV285" s="104"/>
      <c r="BW285" s="104"/>
      <c r="BX285" s="104"/>
      <c r="BY285" s="104"/>
      <c r="BZ285" s="104"/>
      <c r="CA285" s="104"/>
      <c r="CB285" s="104"/>
      <c r="CC285" s="104"/>
      <c r="CD285" s="104"/>
      <c r="CE285" s="104"/>
      <c r="CF285" s="104"/>
      <c r="CG285" s="104"/>
      <c r="CH285" s="104"/>
      <c r="CI285" s="104"/>
      <c r="CJ285" s="104"/>
      <c r="CK285" s="104"/>
    </row>
    <row r="286" spans="18:89" x14ac:dyDescent="0.35">
      <c r="R286" s="104"/>
      <c r="S286" s="104"/>
      <c r="T286" s="104"/>
      <c r="U286" s="104"/>
      <c r="V286" s="104"/>
      <c r="W286" s="104"/>
      <c r="X286" s="104"/>
      <c r="Y286" s="104"/>
      <c r="Z286" s="104"/>
      <c r="AA286" s="104"/>
      <c r="AB286" s="104"/>
      <c r="AC286" s="104"/>
      <c r="AD286" s="104"/>
      <c r="AE286" s="104"/>
      <c r="AF286" s="104"/>
      <c r="AG286" s="104"/>
      <c r="AH286" s="104"/>
      <c r="AI286" s="104"/>
      <c r="AJ286" s="104"/>
      <c r="AK286" s="104"/>
      <c r="AL286" s="104"/>
      <c r="AM286" s="104"/>
      <c r="AN286" s="104"/>
      <c r="AO286" s="104"/>
      <c r="AP286" s="104"/>
      <c r="AQ286" s="104"/>
      <c r="AR286" s="104"/>
      <c r="AS286" s="104"/>
      <c r="AT286" s="104"/>
      <c r="AU286" s="104"/>
      <c r="AV286" s="104"/>
      <c r="AW286" s="104"/>
      <c r="AX286" s="104"/>
      <c r="AY286" s="104"/>
      <c r="AZ286" s="104"/>
      <c r="BA286" s="104"/>
      <c r="BB286" s="104"/>
      <c r="BC286" s="104"/>
      <c r="BD286" s="104"/>
      <c r="BE286" s="104"/>
      <c r="BF286" s="104"/>
      <c r="BG286" s="104"/>
      <c r="BH286" s="104"/>
      <c r="BI286" s="104"/>
      <c r="BJ286" s="104"/>
      <c r="BK286" s="104"/>
      <c r="BL286" s="104"/>
      <c r="BM286" s="104"/>
      <c r="BN286" s="104"/>
      <c r="BO286" s="104"/>
      <c r="BP286" s="104"/>
      <c r="BQ286" s="104"/>
      <c r="BR286" s="104"/>
      <c r="BS286" s="104"/>
      <c r="BT286" s="104"/>
      <c r="BU286" s="104"/>
      <c r="BV286" s="104"/>
      <c r="BW286" s="104"/>
      <c r="BX286" s="104"/>
      <c r="BY286" s="104"/>
      <c r="BZ286" s="104"/>
      <c r="CA286" s="104"/>
      <c r="CB286" s="104"/>
      <c r="CC286" s="104"/>
      <c r="CD286" s="104"/>
      <c r="CE286" s="104"/>
      <c r="CF286" s="104"/>
      <c r="CG286" s="104"/>
      <c r="CH286" s="104"/>
      <c r="CI286" s="104"/>
      <c r="CJ286" s="104"/>
      <c r="CK286" s="104"/>
    </row>
    <row r="287" spans="18:89" x14ac:dyDescent="0.35">
      <c r="R287" s="104"/>
      <c r="S287" s="104"/>
      <c r="T287" s="104"/>
      <c r="U287" s="104"/>
      <c r="V287" s="104"/>
      <c r="W287" s="104"/>
      <c r="X287" s="104"/>
      <c r="Y287" s="104"/>
      <c r="Z287" s="104"/>
      <c r="AA287" s="104"/>
      <c r="AB287" s="104"/>
      <c r="AC287" s="104"/>
      <c r="AD287" s="104"/>
      <c r="AE287" s="104"/>
      <c r="AF287" s="104"/>
      <c r="AG287" s="104"/>
      <c r="AH287" s="104"/>
      <c r="AI287" s="104"/>
      <c r="AJ287" s="104"/>
      <c r="AK287" s="104"/>
      <c r="AL287" s="104"/>
      <c r="AM287" s="104"/>
      <c r="AN287" s="104"/>
      <c r="AO287" s="104"/>
      <c r="AP287" s="104"/>
      <c r="AQ287" s="104"/>
      <c r="AR287" s="104"/>
      <c r="AS287" s="104"/>
      <c r="AT287" s="104"/>
      <c r="AU287" s="104"/>
      <c r="AV287" s="104"/>
      <c r="AW287" s="104"/>
      <c r="AX287" s="104"/>
      <c r="AY287" s="104"/>
      <c r="AZ287" s="104"/>
      <c r="BA287" s="104"/>
      <c r="BB287" s="104"/>
      <c r="BC287" s="104"/>
      <c r="BD287" s="104"/>
      <c r="BE287" s="104"/>
      <c r="BF287" s="104"/>
      <c r="BG287" s="104"/>
      <c r="BH287" s="104"/>
      <c r="BI287" s="104"/>
      <c r="BJ287" s="104"/>
      <c r="BK287" s="104"/>
      <c r="BL287" s="104"/>
      <c r="BM287" s="104"/>
      <c r="BN287" s="104"/>
      <c r="BO287" s="104"/>
      <c r="BP287" s="104"/>
      <c r="BQ287" s="104"/>
      <c r="BR287" s="104"/>
      <c r="BS287" s="104"/>
      <c r="BT287" s="104"/>
      <c r="BU287" s="104"/>
      <c r="BV287" s="104"/>
      <c r="BW287" s="104"/>
      <c r="BX287" s="104"/>
      <c r="BY287" s="104"/>
      <c r="BZ287" s="104"/>
      <c r="CA287" s="104"/>
      <c r="CB287" s="104"/>
      <c r="CC287" s="104"/>
      <c r="CD287" s="104"/>
      <c r="CE287" s="104"/>
      <c r="CF287" s="104"/>
      <c r="CG287" s="104"/>
      <c r="CH287" s="104"/>
      <c r="CI287" s="104"/>
      <c r="CJ287" s="104"/>
      <c r="CK287" s="104"/>
    </row>
    <row r="288" spans="18:89" x14ac:dyDescent="0.35">
      <c r="R288" s="104"/>
      <c r="S288" s="104"/>
      <c r="T288" s="104"/>
      <c r="U288" s="104"/>
      <c r="V288" s="104"/>
      <c r="W288" s="104"/>
      <c r="X288" s="104"/>
      <c r="Y288" s="104"/>
      <c r="Z288" s="104"/>
      <c r="AA288" s="104"/>
      <c r="AB288" s="104"/>
      <c r="AC288" s="104"/>
      <c r="AD288" s="104"/>
      <c r="AE288" s="104"/>
      <c r="AF288" s="104"/>
      <c r="AG288" s="104"/>
      <c r="AH288" s="104"/>
      <c r="AI288" s="104"/>
      <c r="AJ288" s="104"/>
      <c r="AK288" s="104"/>
      <c r="AL288" s="104"/>
      <c r="AM288" s="104"/>
      <c r="AN288" s="104"/>
      <c r="AO288" s="104"/>
      <c r="AP288" s="104"/>
      <c r="AQ288" s="104"/>
      <c r="AR288" s="104"/>
      <c r="AS288" s="104"/>
      <c r="AT288" s="104"/>
      <c r="AU288" s="104"/>
      <c r="AV288" s="104"/>
      <c r="AW288" s="104"/>
      <c r="AX288" s="104"/>
      <c r="AY288" s="104"/>
      <c r="AZ288" s="104"/>
      <c r="BA288" s="104"/>
      <c r="BB288" s="104"/>
      <c r="BC288" s="104"/>
      <c r="BD288" s="104"/>
      <c r="BE288" s="104"/>
      <c r="BF288" s="104"/>
      <c r="BG288" s="104"/>
      <c r="BH288" s="104"/>
      <c r="BI288" s="104"/>
      <c r="BJ288" s="104"/>
      <c r="BK288" s="104"/>
      <c r="BL288" s="104"/>
      <c r="BM288" s="104"/>
      <c r="BN288" s="104"/>
      <c r="BO288" s="104"/>
      <c r="BP288" s="104"/>
      <c r="BQ288" s="104"/>
      <c r="BR288" s="104"/>
      <c r="BS288" s="104"/>
      <c r="BT288" s="104"/>
      <c r="BU288" s="104"/>
      <c r="BV288" s="104"/>
      <c r="BW288" s="104"/>
      <c r="BX288" s="104"/>
      <c r="BY288" s="104"/>
      <c r="BZ288" s="104"/>
      <c r="CA288" s="104"/>
      <c r="CB288" s="104"/>
      <c r="CC288" s="104"/>
      <c r="CD288" s="104"/>
      <c r="CE288" s="104"/>
      <c r="CF288" s="104"/>
      <c r="CG288" s="104"/>
      <c r="CH288" s="104"/>
      <c r="CI288" s="104"/>
      <c r="CJ288" s="104"/>
      <c r="CK288" s="104"/>
    </row>
    <row r="289" spans="18:89" x14ac:dyDescent="0.35">
      <c r="R289" s="104"/>
      <c r="S289" s="104"/>
      <c r="T289" s="104"/>
      <c r="U289" s="104"/>
      <c r="V289" s="104"/>
      <c r="W289" s="104"/>
      <c r="X289" s="104"/>
      <c r="Y289" s="104"/>
      <c r="Z289" s="104"/>
      <c r="AA289" s="104"/>
      <c r="AB289" s="104"/>
      <c r="AC289" s="104"/>
      <c r="AD289" s="104"/>
      <c r="AE289" s="104"/>
      <c r="AF289" s="104"/>
      <c r="AG289" s="104"/>
      <c r="AH289" s="104"/>
      <c r="AI289" s="104"/>
      <c r="AJ289" s="104"/>
      <c r="AK289" s="104"/>
      <c r="AL289" s="104"/>
      <c r="AM289" s="104"/>
      <c r="AN289" s="104"/>
      <c r="AO289" s="104"/>
      <c r="AP289" s="104"/>
      <c r="AQ289" s="104"/>
      <c r="AR289" s="104"/>
      <c r="AS289" s="104"/>
      <c r="AT289" s="104"/>
      <c r="AU289" s="104"/>
      <c r="AV289" s="104"/>
      <c r="AW289" s="104"/>
      <c r="AX289" s="104"/>
      <c r="AY289" s="104"/>
      <c r="AZ289" s="104"/>
      <c r="BA289" s="104"/>
      <c r="BB289" s="104"/>
      <c r="BC289" s="104"/>
      <c r="BD289" s="104"/>
      <c r="BE289" s="104"/>
      <c r="BF289" s="104"/>
      <c r="BG289" s="104"/>
      <c r="BH289" s="104"/>
      <c r="BI289" s="104"/>
      <c r="BJ289" s="104"/>
      <c r="BK289" s="104"/>
      <c r="BL289" s="104"/>
      <c r="BM289" s="104"/>
      <c r="BN289" s="104"/>
      <c r="BO289" s="104"/>
      <c r="BP289" s="104"/>
      <c r="BQ289" s="104"/>
      <c r="BR289" s="104"/>
      <c r="BS289" s="104"/>
      <c r="BT289" s="104"/>
      <c r="BU289" s="104"/>
      <c r="BV289" s="104"/>
      <c r="BW289" s="104"/>
      <c r="BX289" s="104"/>
      <c r="BY289" s="104"/>
      <c r="BZ289" s="104"/>
      <c r="CA289" s="104"/>
      <c r="CB289" s="104"/>
      <c r="CC289" s="104"/>
      <c r="CD289" s="104"/>
      <c r="CE289" s="104"/>
      <c r="CF289" s="104"/>
      <c r="CG289" s="104"/>
      <c r="CH289" s="104"/>
      <c r="CI289" s="104"/>
      <c r="CJ289" s="104"/>
      <c r="CK289" s="104"/>
    </row>
    <row r="290" spans="18:89" x14ac:dyDescent="0.35">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4"/>
      <c r="AY290" s="104"/>
      <c r="AZ290" s="104"/>
      <c r="BA290" s="104"/>
      <c r="BB290" s="104"/>
      <c r="BC290" s="104"/>
      <c r="BD290" s="104"/>
      <c r="BE290" s="104"/>
      <c r="BF290" s="104"/>
      <c r="BG290" s="104"/>
      <c r="BH290" s="104"/>
      <c r="BI290" s="104"/>
      <c r="BJ290" s="104"/>
      <c r="BK290" s="104"/>
      <c r="BL290" s="104"/>
      <c r="BM290" s="104"/>
      <c r="BN290" s="104"/>
      <c r="BO290" s="104"/>
      <c r="BP290" s="104"/>
      <c r="BQ290" s="104"/>
      <c r="BR290" s="104"/>
      <c r="BS290" s="104"/>
      <c r="BT290" s="104"/>
      <c r="BU290" s="104"/>
      <c r="BV290" s="104"/>
      <c r="BW290" s="104"/>
      <c r="BX290" s="104"/>
      <c r="BY290" s="104"/>
      <c r="BZ290" s="104"/>
      <c r="CA290" s="104"/>
      <c r="CB290" s="104"/>
      <c r="CC290" s="104"/>
      <c r="CD290" s="104"/>
      <c r="CE290" s="104"/>
      <c r="CF290" s="104"/>
      <c r="CG290" s="104"/>
      <c r="CH290" s="104"/>
      <c r="CI290" s="104"/>
      <c r="CJ290" s="104"/>
      <c r="CK290" s="104"/>
    </row>
    <row r="291" spans="18:89" x14ac:dyDescent="0.35">
      <c r="R291" s="104"/>
      <c r="S291" s="104"/>
      <c r="T291" s="104"/>
      <c r="U291" s="104"/>
      <c r="V291" s="104"/>
      <c r="W291" s="104"/>
      <c r="X291" s="104"/>
      <c r="Y291" s="104"/>
      <c r="Z291" s="104"/>
      <c r="AA291" s="104"/>
      <c r="AB291" s="104"/>
      <c r="AC291" s="104"/>
      <c r="AD291" s="104"/>
      <c r="AE291" s="104"/>
      <c r="AF291" s="104"/>
      <c r="AG291" s="104"/>
      <c r="AH291" s="104"/>
      <c r="AI291" s="104"/>
      <c r="AJ291" s="104"/>
      <c r="AK291" s="104"/>
      <c r="AL291" s="104"/>
      <c r="AM291" s="104"/>
      <c r="AN291" s="104"/>
      <c r="AO291" s="104"/>
      <c r="AP291" s="104"/>
      <c r="AQ291" s="104"/>
      <c r="AR291" s="104"/>
      <c r="AS291" s="104"/>
      <c r="AT291" s="104"/>
      <c r="AU291" s="104"/>
      <c r="AV291" s="104"/>
      <c r="AW291" s="104"/>
      <c r="AX291" s="104"/>
      <c r="AY291" s="104"/>
      <c r="AZ291" s="104"/>
      <c r="BA291" s="104"/>
      <c r="BB291" s="104"/>
      <c r="BC291" s="104"/>
      <c r="BD291" s="104"/>
      <c r="BE291" s="104"/>
      <c r="BF291" s="104"/>
      <c r="BG291" s="104"/>
      <c r="BH291" s="104"/>
      <c r="BI291" s="104"/>
      <c r="BJ291" s="104"/>
      <c r="BK291" s="104"/>
      <c r="BL291" s="104"/>
      <c r="BM291" s="104"/>
      <c r="BN291" s="104"/>
      <c r="BO291" s="104"/>
      <c r="BP291" s="104"/>
      <c r="BQ291" s="104"/>
      <c r="BR291" s="104"/>
      <c r="BS291" s="104"/>
      <c r="BT291" s="104"/>
      <c r="BU291" s="104"/>
      <c r="BV291" s="104"/>
      <c r="BW291" s="104"/>
      <c r="BX291" s="104"/>
      <c r="BY291" s="104"/>
      <c r="BZ291" s="104"/>
      <c r="CA291" s="104"/>
      <c r="CB291" s="104"/>
      <c r="CC291" s="104"/>
      <c r="CD291" s="104"/>
      <c r="CE291" s="104"/>
      <c r="CF291" s="104"/>
      <c r="CG291" s="104"/>
      <c r="CH291" s="104"/>
      <c r="CI291" s="104"/>
      <c r="CJ291" s="104"/>
      <c r="CK291" s="104"/>
    </row>
    <row r="292" spans="18:89" x14ac:dyDescent="0.35">
      <c r="R292" s="104"/>
      <c r="S292" s="104"/>
      <c r="T292" s="104"/>
      <c r="U292" s="104"/>
      <c r="V292" s="104"/>
      <c r="W292" s="104"/>
      <c r="X292" s="104"/>
      <c r="Y292" s="104"/>
      <c r="Z292" s="104"/>
      <c r="AA292" s="104"/>
      <c r="AB292" s="104"/>
      <c r="AC292" s="104"/>
      <c r="AD292" s="104"/>
      <c r="AE292" s="104"/>
      <c r="AF292" s="104"/>
      <c r="AG292" s="104"/>
      <c r="AH292" s="104"/>
      <c r="AI292" s="104"/>
      <c r="AJ292" s="104"/>
      <c r="AK292" s="104"/>
      <c r="AL292" s="104"/>
      <c r="AM292" s="104"/>
      <c r="AN292" s="104"/>
      <c r="AO292" s="104"/>
      <c r="AP292" s="104"/>
      <c r="AQ292" s="104"/>
      <c r="AR292" s="104"/>
      <c r="AS292" s="104"/>
      <c r="AT292" s="104"/>
      <c r="AU292" s="104"/>
      <c r="AV292" s="104"/>
      <c r="AW292" s="104"/>
      <c r="AX292" s="104"/>
      <c r="AY292" s="104"/>
      <c r="AZ292" s="104"/>
      <c r="BA292" s="104"/>
      <c r="BB292" s="104"/>
      <c r="BC292" s="104"/>
      <c r="BD292" s="104"/>
      <c r="BE292" s="104"/>
      <c r="BF292" s="104"/>
      <c r="BG292" s="104"/>
      <c r="BH292" s="104"/>
      <c r="BI292" s="104"/>
      <c r="BJ292" s="104"/>
      <c r="BK292" s="104"/>
      <c r="BL292" s="104"/>
      <c r="BM292" s="104"/>
      <c r="BN292" s="104"/>
      <c r="BO292" s="104"/>
      <c r="BP292" s="104"/>
      <c r="BQ292" s="104"/>
      <c r="BR292" s="104"/>
      <c r="BS292" s="104"/>
      <c r="BT292" s="104"/>
      <c r="BU292" s="104"/>
      <c r="BV292" s="104"/>
      <c r="BW292" s="104"/>
      <c r="BX292" s="104"/>
      <c r="BY292" s="104"/>
      <c r="BZ292" s="104"/>
      <c r="CA292" s="104"/>
      <c r="CB292" s="104"/>
      <c r="CC292" s="104"/>
      <c r="CD292" s="104"/>
      <c r="CE292" s="104"/>
      <c r="CF292" s="104"/>
      <c r="CG292" s="104"/>
      <c r="CH292" s="104"/>
      <c r="CI292" s="104"/>
      <c r="CJ292" s="104"/>
      <c r="CK292" s="104"/>
    </row>
    <row r="293" spans="18:89" x14ac:dyDescent="0.35">
      <c r="R293" s="104"/>
      <c r="S293" s="104"/>
      <c r="T293" s="104"/>
      <c r="U293" s="104"/>
      <c r="V293" s="104"/>
      <c r="W293" s="104"/>
      <c r="X293" s="104"/>
      <c r="Y293" s="104"/>
      <c r="Z293" s="104"/>
      <c r="AA293" s="104"/>
      <c r="AB293" s="104"/>
      <c r="AC293" s="104"/>
      <c r="AD293" s="104"/>
      <c r="AE293" s="104"/>
      <c r="AF293" s="104"/>
      <c r="AG293" s="104"/>
      <c r="AH293" s="104"/>
      <c r="AI293" s="104"/>
      <c r="AJ293" s="104"/>
      <c r="AK293" s="104"/>
      <c r="AL293" s="104"/>
      <c r="AM293" s="104"/>
      <c r="AN293" s="104"/>
      <c r="AO293" s="104"/>
      <c r="AP293" s="104"/>
      <c r="AQ293" s="104"/>
      <c r="AR293" s="104"/>
      <c r="AS293" s="104"/>
      <c r="AT293" s="104"/>
      <c r="AU293" s="104"/>
      <c r="AV293" s="104"/>
      <c r="AW293" s="104"/>
      <c r="AX293" s="104"/>
      <c r="AY293" s="104"/>
      <c r="AZ293" s="104"/>
      <c r="BA293" s="104"/>
      <c r="BB293" s="104"/>
      <c r="BC293" s="104"/>
      <c r="BD293" s="104"/>
      <c r="BE293" s="104"/>
      <c r="BF293" s="104"/>
      <c r="BG293" s="104"/>
      <c r="BH293" s="104"/>
      <c r="BI293" s="104"/>
      <c r="BJ293" s="104"/>
      <c r="BK293" s="104"/>
      <c r="BL293" s="104"/>
      <c r="BM293" s="104"/>
      <c r="BN293" s="104"/>
      <c r="BO293" s="104"/>
      <c r="BP293" s="104"/>
      <c r="BQ293" s="104"/>
      <c r="BR293" s="104"/>
      <c r="BS293" s="104"/>
      <c r="BT293" s="104"/>
      <c r="BU293" s="104"/>
      <c r="BV293" s="104"/>
      <c r="BW293" s="104"/>
      <c r="BX293" s="104"/>
      <c r="BY293" s="104"/>
      <c r="BZ293" s="104"/>
      <c r="CA293" s="104"/>
      <c r="CB293" s="104"/>
      <c r="CC293" s="104"/>
      <c r="CD293" s="104"/>
      <c r="CE293" s="104"/>
      <c r="CF293" s="104"/>
      <c r="CG293" s="104"/>
      <c r="CH293" s="104"/>
      <c r="CI293" s="104"/>
      <c r="CJ293" s="104"/>
      <c r="CK293" s="104"/>
    </row>
    <row r="294" spans="18:89" x14ac:dyDescent="0.35">
      <c r="R294" s="104"/>
      <c r="S294" s="104"/>
      <c r="T294" s="104"/>
      <c r="U294" s="104"/>
      <c r="V294" s="104"/>
      <c r="W294" s="104"/>
      <c r="X294" s="104"/>
      <c r="Y294" s="104"/>
      <c r="Z294" s="104"/>
      <c r="AA294" s="104"/>
      <c r="AB294" s="104"/>
      <c r="AC294" s="104"/>
      <c r="AD294" s="104"/>
      <c r="AE294" s="104"/>
      <c r="AF294" s="104"/>
      <c r="AG294" s="104"/>
      <c r="AH294" s="104"/>
      <c r="AI294" s="104"/>
      <c r="AJ294" s="104"/>
      <c r="AK294" s="104"/>
      <c r="AL294" s="104"/>
      <c r="AM294" s="104"/>
      <c r="AN294" s="104"/>
      <c r="AO294" s="104"/>
      <c r="AP294" s="104"/>
      <c r="AQ294" s="104"/>
      <c r="AR294" s="104"/>
      <c r="AS294" s="104"/>
      <c r="AT294" s="104"/>
      <c r="AU294" s="104"/>
      <c r="AV294" s="104"/>
      <c r="AW294" s="104"/>
      <c r="AX294" s="104"/>
      <c r="AY294" s="104"/>
      <c r="AZ294" s="104"/>
      <c r="BA294" s="104"/>
      <c r="BB294" s="104"/>
      <c r="BC294" s="104"/>
      <c r="BD294" s="104"/>
      <c r="BE294" s="104"/>
      <c r="BF294" s="104"/>
      <c r="BG294" s="104"/>
      <c r="BH294" s="104"/>
      <c r="BI294" s="104"/>
      <c r="BJ294" s="104"/>
      <c r="BK294" s="104"/>
      <c r="BL294" s="104"/>
      <c r="BM294" s="104"/>
      <c r="BN294" s="104"/>
      <c r="BO294" s="104"/>
      <c r="BP294" s="104"/>
      <c r="BQ294" s="104"/>
      <c r="BR294" s="104"/>
      <c r="BS294" s="104"/>
      <c r="BT294" s="104"/>
      <c r="BU294" s="104"/>
      <c r="BV294" s="104"/>
      <c r="BW294" s="104"/>
      <c r="BX294" s="104"/>
      <c r="BY294" s="104"/>
      <c r="BZ294" s="104"/>
      <c r="CA294" s="104"/>
      <c r="CB294" s="104"/>
      <c r="CC294" s="104"/>
      <c r="CD294" s="104"/>
      <c r="CE294" s="104"/>
      <c r="CF294" s="104"/>
      <c r="CG294" s="104"/>
      <c r="CH294" s="104"/>
      <c r="CI294" s="104"/>
      <c r="CJ294" s="104"/>
      <c r="CK294" s="104"/>
    </row>
    <row r="295" spans="18:89" x14ac:dyDescent="0.35">
      <c r="R295" s="104"/>
      <c r="S295" s="104"/>
      <c r="T295" s="104"/>
      <c r="U295" s="104"/>
      <c r="V295" s="104"/>
      <c r="W295" s="104"/>
      <c r="X295" s="104"/>
      <c r="Y295" s="104"/>
      <c r="Z295" s="104"/>
      <c r="AA295" s="104"/>
      <c r="AB295" s="104"/>
      <c r="AC295" s="104"/>
      <c r="AD295" s="104"/>
      <c r="AE295" s="104"/>
      <c r="AF295" s="104"/>
      <c r="AG295" s="104"/>
      <c r="AH295" s="104"/>
      <c r="AI295" s="104"/>
      <c r="AJ295" s="104"/>
      <c r="AK295" s="104"/>
      <c r="AL295" s="104"/>
      <c r="AM295" s="104"/>
      <c r="AN295" s="104"/>
      <c r="AO295" s="104"/>
      <c r="AP295" s="104"/>
      <c r="AQ295" s="104"/>
      <c r="AR295" s="104"/>
      <c r="AS295" s="104"/>
      <c r="AT295" s="104"/>
      <c r="AU295" s="104"/>
      <c r="AV295" s="104"/>
      <c r="AW295" s="104"/>
      <c r="AX295" s="104"/>
      <c r="AY295" s="104"/>
      <c r="AZ295" s="104"/>
      <c r="BA295" s="104"/>
      <c r="BB295" s="104"/>
      <c r="BC295" s="104"/>
      <c r="BD295" s="104"/>
      <c r="BE295" s="104"/>
      <c r="BF295" s="104"/>
      <c r="BG295" s="104"/>
      <c r="BH295" s="104"/>
      <c r="BI295" s="104"/>
      <c r="BJ295" s="104"/>
      <c r="BK295" s="104"/>
      <c r="BL295" s="104"/>
      <c r="BM295" s="104"/>
      <c r="BN295" s="104"/>
      <c r="BO295" s="104"/>
      <c r="BP295" s="104"/>
      <c r="BQ295" s="104"/>
      <c r="BR295" s="104"/>
      <c r="BS295" s="104"/>
      <c r="BT295" s="104"/>
      <c r="BU295" s="104"/>
      <c r="BV295" s="104"/>
      <c r="BW295" s="104"/>
      <c r="BX295" s="104"/>
      <c r="BY295" s="104"/>
      <c r="BZ295" s="104"/>
      <c r="CA295" s="104"/>
      <c r="CB295" s="104"/>
      <c r="CC295" s="104"/>
      <c r="CD295" s="104"/>
      <c r="CE295" s="104"/>
      <c r="CF295" s="104"/>
      <c r="CG295" s="104"/>
      <c r="CH295" s="104"/>
      <c r="CI295" s="104"/>
      <c r="CJ295" s="104"/>
      <c r="CK295" s="104"/>
    </row>
    <row r="296" spans="18:89" x14ac:dyDescent="0.35">
      <c r="R296" s="104"/>
      <c r="S296" s="104"/>
      <c r="T296" s="104"/>
      <c r="U296" s="104"/>
      <c r="V296" s="104"/>
      <c r="W296" s="104"/>
      <c r="X296" s="104"/>
      <c r="Y296" s="104"/>
      <c r="Z296" s="104"/>
      <c r="AA296" s="104"/>
      <c r="AB296" s="104"/>
      <c r="AC296" s="104"/>
      <c r="AD296" s="104"/>
      <c r="AE296" s="104"/>
      <c r="AF296" s="104"/>
      <c r="AG296" s="104"/>
      <c r="AH296" s="104"/>
      <c r="AI296" s="104"/>
      <c r="AJ296" s="104"/>
      <c r="AK296" s="104"/>
      <c r="AL296" s="104"/>
      <c r="AM296" s="104"/>
      <c r="AN296" s="104"/>
      <c r="AO296" s="104"/>
      <c r="AP296" s="104"/>
      <c r="AQ296" s="104"/>
      <c r="AR296" s="104"/>
      <c r="AS296" s="104"/>
      <c r="AT296" s="104"/>
      <c r="AU296" s="104"/>
      <c r="AV296" s="104"/>
      <c r="AW296" s="104"/>
      <c r="AX296" s="104"/>
      <c r="AY296" s="104"/>
      <c r="AZ296" s="104"/>
      <c r="BA296" s="104"/>
      <c r="BB296" s="104"/>
      <c r="BC296" s="104"/>
      <c r="BD296" s="104"/>
      <c r="BE296" s="104"/>
      <c r="BF296" s="104"/>
      <c r="BG296" s="104"/>
      <c r="BH296" s="104"/>
      <c r="BI296" s="104"/>
      <c r="BJ296" s="104"/>
      <c r="BK296" s="104"/>
      <c r="BL296" s="104"/>
      <c r="BM296" s="104"/>
      <c r="BN296" s="104"/>
      <c r="BO296" s="104"/>
      <c r="BP296" s="104"/>
      <c r="BQ296" s="104"/>
      <c r="BR296" s="104"/>
      <c r="BS296" s="104"/>
      <c r="BT296" s="104"/>
      <c r="BU296" s="104"/>
      <c r="BV296" s="104"/>
      <c r="BW296" s="104"/>
      <c r="BX296" s="104"/>
      <c r="BY296" s="104"/>
      <c r="BZ296" s="104"/>
      <c r="CA296" s="104"/>
      <c r="CB296" s="104"/>
      <c r="CC296" s="104"/>
      <c r="CD296" s="104"/>
      <c r="CE296" s="104"/>
      <c r="CF296" s="104"/>
      <c r="CG296" s="104"/>
      <c r="CH296" s="104"/>
      <c r="CI296" s="104"/>
      <c r="CJ296" s="104"/>
      <c r="CK296" s="104"/>
    </row>
    <row r="297" spans="18:89" x14ac:dyDescent="0.35">
      <c r="R297" s="104"/>
      <c r="S297" s="104"/>
      <c r="T297" s="104"/>
      <c r="U297" s="104"/>
      <c r="V297" s="104"/>
      <c r="W297" s="104"/>
      <c r="X297" s="104"/>
      <c r="Y297" s="104"/>
      <c r="Z297" s="104"/>
      <c r="AA297" s="104"/>
      <c r="AB297" s="104"/>
      <c r="AC297" s="104"/>
      <c r="AD297" s="104"/>
      <c r="AE297" s="104"/>
      <c r="AF297" s="104"/>
      <c r="AG297" s="104"/>
      <c r="AH297" s="104"/>
      <c r="AI297" s="104"/>
      <c r="AJ297" s="104"/>
      <c r="AK297" s="104"/>
      <c r="AL297" s="104"/>
      <c r="AM297" s="104"/>
      <c r="AN297" s="104"/>
      <c r="AO297" s="104"/>
      <c r="AP297" s="104"/>
      <c r="AQ297" s="104"/>
      <c r="AR297" s="104"/>
      <c r="AS297" s="104"/>
      <c r="AT297" s="104"/>
      <c r="AU297" s="104"/>
      <c r="AV297" s="104"/>
      <c r="AW297" s="104"/>
      <c r="AX297" s="104"/>
      <c r="AY297" s="104"/>
      <c r="AZ297" s="104"/>
      <c r="BA297" s="104"/>
      <c r="BB297" s="104"/>
      <c r="BC297" s="104"/>
      <c r="BD297" s="104"/>
      <c r="BE297" s="104"/>
      <c r="BF297" s="104"/>
      <c r="BG297" s="104"/>
      <c r="BH297" s="104"/>
      <c r="BI297" s="104"/>
      <c r="BJ297" s="104"/>
      <c r="BK297" s="104"/>
      <c r="BL297" s="104"/>
      <c r="BM297" s="104"/>
      <c r="BN297" s="104"/>
      <c r="BO297" s="104"/>
      <c r="BP297" s="104"/>
      <c r="BQ297" s="104"/>
      <c r="BR297" s="104"/>
      <c r="BS297" s="104"/>
      <c r="BT297" s="104"/>
      <c r="BU297" s="104"/>
      <c r="BV297" s="104"/>
      <c r="BW297" s="104"/>
      <c r="BX297" s="104"/>
      <c r="BY297" s="104"/>
      <c r="BZ297" s="104"/>
      <c r="CA297" s="104"/>
      <c r="CB297" s="104"/>
      <c r="CC297" s="104"/>
      <c r="CD297" s="104"/>
      <c r="CE297" s="104"/>
      <c r="CF297" s="104"/>
      <c r="CG297" s="104"/>
      <c r="CH297" s="104"/>
      <c r="CI297" s="104"/>
      <c r="CJ297" s="104"/>
      <c r="CK297" s="104"/>
    </row>
    <row r="298" spans="18:89" x14ac:dyDescent="0.35">
      <c r="R298" s="104"/>
      <c r="S298" s="104"/>
      <c r="T298" s="104"/>
      <c r="U298" s="104"/>
      <c r="V298" s="104"/>
      <c r="W298" s="104"/>
      <c r="X298" s="104"/>
      <c r="Y298" s="104"/>
      <c r="Z298" s="104"/>
      <c r="AA298" s="104"/>
      <c r="AB298" s="104"/>
      <c r="AC298" s="104"/>
      <c r="AD298" s="104"/>
      <c r="AE298" s="104"/>
      <c r="AF298" s="104"/>
      <c r="AG298" s="104"/>
      <c r="AH298" s="104"/>
      <c r="AI298" s="104"/>
      <c r="AJ298" s="104"/>
      <c r="AK298" s="104"/>
      <c r="AL298" s="104"/>
      <c r="AM298" s="104"/>
      <c r="AN298" s="104"/>
      <c r="AO298" s="104"/>
      <c r="AP298" s="104"/>
      <c r="AQ298" s="104"/>
      <c r="AR298" s="104"/>
      <c r="AS298" s="104"/>
      <c r="AT298" s="104"/>
      <c r="AU298" s="104"/>
      <c r="AV298" s="104"/>
      <c r="AW298" s="104"/>
      <c r="AX298" s="104"/>
      <c r="AY298" s="104"/>
      <c r="AZ298" s="104"/>
      <c r="BA298" s="104"/>
      <c r="BB298" s="104"/>
      <c r="BC298" s="104"/>
      <c r="BD298" s="104"/>
      <c r="BE298" s="104"/>
      <c r="BF298" s="104"/>
      <c r="BG298" s="104"/>
      <c r="BH298" s="104"/>
      <c r="BI298" s="104"/>
      <c r="BJ298" s="104"/>
      <c r="BK298" s="104"/>
      <c r="BL298" s="104"/>
      <c r="BM298" s="104"/>
      <c r="BN298" s="104"/>
      <c r="BO298" s="104"/>
      <c r="BP298" s="104"/>
      <c r="BQ298" s="104"/>
      <c r="BR298" s="104"/>
      <c r="BS298" s="104"/>
      <c r="BT298" s="104"/>
      <c r="BU298" s="104"/>
      <c r="BV298" s="104"/>
      <c r="BW298" s="104"/>
      <c r="BX298" s="104"/>
      <c r="BY298" s="104"/>
      <c r="BZ298" s="104"/>
      <c r="CA298" s="104"/>
      <c r="CB298" s="104"/>
      <c r="CC298" s="104"/>
      <c r="CD298" s="104"/>
      <c r="CE298" s="104"/>
      <c r="CF298" s="104"/>
      <c r="CG298" s="104"/>
      <c r="CH298" s="104"/>
      <c r="CI298" s="104"/>
      <c r="CJ298" s="104"/>
      <c r="CK298" s="104"/>
    </row>
    <row r="299" spans="18:89" x14ac:dyDescent="0.35">
      <c r="R299" s="104"/>
      <c r="S299" s="104"/>
      <c r="T299" s="104"/>
      <c r="U299" s="104"/>
      <c r="V299" s="104"/>
      <c r="W299" s="104"/>
      <c r="X299" s="104"/>
      <c r="Y299" s="104"/>
      <c r="Z299" s="104"/>
      <c r="AA299" s="104"/>
      <c r="AB299" s="104"/>
      <c r="AC299" s="104"/>
      <c r="AD299" s="104"/>
      <c r="AE299" s="104"/>
      <c r="AF299" s="104"/>
      <c r="AG299" s="104"/>
      <c r="AH299" s="104"/>
      <c r="AI299" s="104"/>
      <c r="AJ299" s="104"/>
      <c r="AK299" s="104"/>
      <c r="AL299" s="104"/>
      <c r="AM299" s="104"/>
      <c r="AN299" s="104"/>
      <c r="AO299" s="104"/>
      <c r="AP299" s="104"/>
      <c r="AQ299" s="104"/>
      <c r="AR299" s="104"/>
      <c r="AS299" s="104"/>
      <c r="AT299" s="104"/>
      <c r="AU299" s="104"/>
      <c r="AV299" s="104"/>
      <c r="AW299" s="104"/>
      <c r="AX299" s="104"/>
      <c r="AY299" s="104"/>
      <c r="AZ299" s="104"/>
      <c r="BA299" s="104"/>
      <c r="BB299" s="104"/>
      <c r="BC299" s="104"/>
      <c r="BD299" s="104"/>
      <c r="BE299" s="104"/>
      <c r="BF299" s="104"/>
      <c r="BG299" s="104"/>
      <c r="BH299" s="104"/>
      <c r="BI299" s="104"/>
      <c r="BJ299" s="104"/>
      <c r="BK299" s="104"/>
      <c r="BL299" s="104"/>
      <c r="BM299" s="104"/>
      <c r="BN299" s="104"/>
      <c r="BO299" s="104"/>
      <c r="BP299" s="104"/>
      <c r="BQ299" s="104"/>
      <c r="BR299" s="104"/>
      <c r="BS299" s="104"/>
      <c r="BT299" s="104"/>
      <c r="BU299" s="104"/>
      <c r="BV299" s="104"/>
      <c r="BW299" s="104"/>
      <c r="BX299" s="104"/>
      <c r="BY299" s="104"/>
      <c r="BZ299" s="104"/>
      <c r="CA299" s="104"/>
      <c r="CB299" s="104"/>
      <c r="CC299" s="104"/>
      <c r="CD299" s="104"/>
      <c r="CE299" s="104"/>
      <c r="CF299" s="104"/>
      <c r="CG299" s="104"/>
      <c r="CH299" s="104"/>
      <c r="CI299" s="104"/>
      <c r="CJ299" s="104"/>
      <c r="CK299" s="104"/>
    </row>
    <row r="300" spans="18:89" x14ac:dyDescent="0.35">
      <c r="R300" s="104"/>
      <c r="S300" s="104"/>
      <c r="T300" s="104"/>
      <c r="U300" s="104"/>
      <c r="V300" s="104"/>
      <c r="W300" s="104"/>
      <c r="X300" s="104"/>
      <c r="Y300" s="104"/>
      <c r="Z300" s="104"/>
      <c r="AA300" s="104"/>
      <c r="AB300" s="104"/>
      <c r="AC300" s="104"/>
      <c r="AD300" s="104"/>
      <c r="AE300" s="104"/>
      <c r="AF300" s="104"/>
      <c r="AG300" s="104"/>
      <c r="AH300" s="104"/>
      <c r="AI300" s="104"/>
      <c r="AJ300" s="104"/>
      <c r="AK300" s="104"/>
      <c r="AL300" s="104"/>
      <c r="AM300" s="104"/>
      <c r="AN300" s="104"/>
      <c r="AO300" s="104"/>
      <c r="AP300" s="104"/>
      <c r="AQ300" s="104"/>
      <c r="AR300" s="104"/>
      <c r="AS300" s="104"/>
      <c r="AT300" s="104"/>
      <c r="AU300" s="104"/>
      <c r="AV300" s="104"/>
      <c r="AW300" s="104"/>
      <c r="AX300" s="104"/>
      <c r="AY300" s="104"/>
      <c r="AZ300" s="104"/>
      <c r="BA300" s="104"/>
      <c r="BB300" s="104"/>
      <c r="BC300" s="104"/>
      <c r="BD300" s="104"/>
      <c r="BE300" s="104"/>
      <c r="BF300" s="104"/>
      <c r="BG300" s="104"/>
      <c r="BH300" s="104"/>
      <c r="BI300" s="104"/>
      <c r="BJ300" s="104"/>
      <c r="BK300" s="104"/>
      <c r="BL300" s="104"/>
      <c r="BM300" s="104"/>
      <c r="BN300" s="104"/>
      <c r="BO300" s="104"/>
      <c r="BP300" s="104"/>
      <c r="BQ300" s="104"/>
      <c r="BR300" s="104"/>
      <c r="BS300" s="104"/>
      <c r="BT300" s="104"/>
      <c r="BU300" s="104"/>
      <c r="BV300" s="104"/>
      <c r="BW300" s="104"/>
      <c r="BX300" s="104"/>
      <c r="BY300" s="104"/>
      <c r="BZ300" s="104"/>
      <c r="CA300" s="104"/>
      <c r="CB300" s="104"/>
      <c r="CC300" s="104"/>
      <c r="CD300" s="104"/>
      <c r="CE300" s="104"/>
      <c r="CF300" s="104"/>
      <c r="CG300" s="104"/>
      <c r="CH300" s="104"/>
      <c r="CI300" s="104"/>
      <c r="CJ300" s="104"/>
      <c r="CK300" s="104"/>
    </row>
    <row r="301" spans="18:89" x14ac:dyDescent="0.35">
      <c r="R301" s="104"/>
      <c r="S301" s="104"/>
      <c r="T301" s="104"/>
      <c r="U301" s="104"/>
      <c r="V301" s="104"/>
      <c r="W301" s="104"/>
      <c r="X301" s="104"/>
      <c r="Y301" s="104"/>
      <c r="Z301" s="104"/>
      <c r="AA301" s="104"/>
      <c r="AB301" s="104"/>
      <c r="AC301" s="104"/>
      <c r="AD301" s="104"/>
      <c r="AE301" s="104"/>
      <c r="AF301" s="104"/>
      <c r="AG301" s="104"/>
      <c r="AH301" s="104"/>
      <c r="AI301" s="104"/>
      <c r="AJ301" s="104"/>
      <c r="AK301" s="104"/>
      <c r="AL301" s="104"/>
      <c r="AM301" s="104"/>
      <c r="AN301" s="104"/>
      <c r="AO301" s="104"/>
      <c r="AP301" s="104"/>
      <c r="AQ301" s="104"/>
      <c r="AR301" s="104"/>
      <c r="AS301" s="104"/>
      <c r="AT301" s="104"/>
      <c r="AU301" s="104"/>
      <c r="AV301" s="104"/>
      <c r="AW301" s="104"/>
      <c r="AX301" s="104"/>
      <c r="AY301" s="104"/>
      <c r="AZ301" s="104"/>
      <c r="BA301" s="104"/>
      <c r="BB301" s="104"/>
      <c r="BC301" s="104"/>
      <c r="BD301" s="104"/>
      <c r="BE301" s="104"/>
      <c r="BF301" s="104"/>
      <c r="BG301" s="104"/>
      <c r="BH301" s="104"/>
      <c r="BI301" s="104"/>
      <c r="BJ301" s="104"/>
      <c r="BK301" s="104"/>
      <c r="BL301" s="104"/>
      <c r="BM301" s="104"/>
      <c r="BN301" s="104"/>
      <c r="BO301" s="104"/>
      <c r="BP301" s="104"/>
      <c r="BQ301" s="104"/>
      <c r="BR301" s="104"/>
      <c r="BS301" s="104"/>
      <c r="BT301" s="104"/>
      <c r="BU301" s="104"/>
      <c r="BV301" s="104"/>
      <c r="BW301" s="104"/>
      <c r="BX301" s="104"/>
      <c r="BY301" s="104"/>
      <c r="BZ301" s="104"/>
      <c r="CA301" s="104"/>
      <c r="CB301" s="104"/>
      <c r="CC301" s="104"/>
      <c r="CD301" s="104"/>
      <c r="CE301" s="104"/>
      <c r="CF301" s="104"/>
      <c r="CG301" s="104"/>
      <c r="CH301" s="104"/>
      <c r="CI301" s="104"/>
      <c r="CJ301" s="104"/>
      <c r="CK301" s="104"/>
    </row>
    <row r="302" spans="18:89" x14ac:dyDescent="0.35">
      <c r="R302" s="104"/>
      <c r="S302" s="104"/>
      <c r="T302" s="104"/>
      <c r="U302" s="104"/>
      <c r="V302" s="104"/>
      <c r="W302" s="104"/>
      <c r="X302" s="104"/>
      <c r="Y302" s="104"/>
      <c r="Z302" s="104"/>
      <c r="AA302" s="104"/>
      <c r="AB302" s="104"/>
      <c r="AC302" s="104"/>
      <c r="AD302" s="104"/>
      <c r="AE302" s="104"/>
      <c r="AF302" s="104"/>
      <c r="AG302" s="104"/>
      <c r="AH302" s="104"/>
      <c r="AI302" s="104"/>
      <c r="AJ302" s="104"/>
      <c r="AK302" s="104"/>
      <c r="AL302" s="104"/>
      <c r="AM302" s="104"/>
      <c r="AN302" s="104"/>
      <c r="AO302" s="104"/>
      <c r="AP302" s="104"/>
      <c r="AQ302" s="104"/>
      <c r="AR302" s="104"/>
      <c r="AS302" s="104"/>
      <c r="AT302" s="104"/>
      <c r="AU302" s="104"/>
      <c r="AV302" s="104"/>
      <c r="AW302" s="104"/>
      <c r="AX302" s="104"/>
      <c r="AY302" s="104"/>
      <c r="AZ302" s="104"/>
      <c r="BA302" s="104"/>
      <c r="BB302" s="104"/>
      <c r="BC302" s="104"/>
      <c r="BD302" s="104"/>
      <c r="BE302" s="104"/>
      <c r="BF302" s="104"/>
      <c r="BG302" s="104"/>
      <c r="BH302" s="104"/>
      <c r="BI302" s="104"/>
      <c r="BJ302" s="104"/>
      <c r="BK302" s="104"/>
      <c r="BL302" s="104"/>
      <c r="BM302" s="104"/>
      <c r="BN302" s="104"/>
      <c r="BO302" s="104"/>
      <c r="BP302" s="104"/>
      <c r="BQ302" s="104"/>
      <c r="BR302" s="104"/>
      <c r="BS302" s="104"/>
      <c r="BT302" s="104"/>
      <c r="BU302" s="104"/>
      <c r="BV302" s="104"/>
      <c r="BW302" s="104"/>
      <c r="BX302" s="104"/>
      <c r="BY302" s="104"/>
      <c r="BZ302" s="104"/>
      <c r="CA302" s="104"/>
      <c r="CB302" s="104"/>
      <c r="CC302" s="104"/>
      <c r="CD302" s="104"/>
      <c r="CE302" s="104"/>
      <c r="CF302" s="104"/>
      <c r="CG302" s="104"/>
      <c r="CH302" s="104"/>
      <c r="CI302" s="104"/>
      <c r="CJ302" s="104"/>
      <c r="CK302" s="104"/>
    </row>
    <row r="303" spans="18:89" x14ac:dyDescent="0.35">
      <c r="R303" s="104"/>
      <c r="S303" s="104"/>
      <c r="T303" s="104"/>
      <c r="U303" s="104"/>
      <c r="V303" s="104"/>
      <c r="W303" s="104"/>
      <c r="X303" s="104"/>
      <c r="Y303" s="104"/>
      <c r="Z303" s="104"/>
      <c r="AA303" s="104"/>
      <c r="AB303" s="104"/>
      <c r="AC303" s="104"/>
      <c r="AD303" s="104"/>
      <c r="AE303" s="104"/>
      <c r="AF303" s="104"/>
      <c r="AG303" s="104"/>
      <c r="AH303" s="104"/>
      <c r="AI303" s="104"/>
      <c r="AJ303" s="104"/>
      <c r="AK303" s="104"/>
      <c r="AL303" s="104"/>
      <c r="AM303" s="104"/>
      <c r="AN303" s="104"/>
      <c r="AO303" s="104"/>
      <c r="AP303" s="104"/>
      <c r="AQ303" s="104"/>
      <c r="AR303" s="104"/>
      <c r="AS303" s="104"/>
      <c r="AT303" s="104"/>
      <c r="AU303" s="104"/>
      <c r="AV303" s="104"/>
      <c r="AW303" s="104"/>
      <c r="AX303" s="104"/>
      <c r="AY303" s="104"/>
      <c r="AZ303" s="104"/>
      <c r="BA303" s="104"/>
      <c r="BB303" s="104"/>
      <c r="BC303" s="104"/>
      <c r="BD303" s="104"/>
      <c r="BE303" s="104"/>
      <c r="BF303" s="104"/>
      <c r="BG303" s="104"/>
      <c r="BH303" s="104"/>
      <c r="BI303" s="104"/>
      <c r="BJ303" s="104"/>
      <c r="BK303" s="104"/>
      <c r="BL303" s="104"/>
      <c r="BM303" s="104"/>
      <c r="BN303" s="104"/>
      <c r="BO303" s="104"/>
      <c r="BP303" s="104"/>
      <c r="BQ303" s="104"/>
      <c r="BR303" s="104"/>
      <c r="BS303" s="104"/>
      <c r="BT303" s="104"/>
      <c r="BU303" s="104"/>
      <c r="BV303" s="104"/>
      <c r="BW303" s="104"/>
      <c r="BX303" s="104"/>
      <c r="BY303" s="104"/>
      <c r="BZ303" s="104"/>
      <c r="CA303" s="104"/>
      <c r="CB303" s="104"/>
      <c r="CC303" s="104"/>
      <c r="CD303" s="104"/>
      <c r="CE303" s="104"/>
      <c r="CF303" s="104"/>
      <c r="CG303" s="104"/>
      <c r="CH303" s="104"/>
      <c r="CI303" s="104"/>
      <c r="CJ303" s="104"/>
      <c r="CK303" s="104"/>
    </row>
    <row r="304" spans="18:89" x14ac:dyDescent="0.35">
      <c r="R304" s="104"/>
      <c r="S304" s="104"/>
      <c r="T304" s="104"/>
      <c r="U304" s="104"/>
      <c r="V304" s="104"/>
      <c r="W304" s="104"/>
      <c r="X304" s="104"/>
      <c r="Y304" s="104"/>
      <c r="Z304" s="104"/>
      <c r="AA304" s="104"/>
      <c r="AB304" s="104"/>
      <c r="AC304" s="104"/>
      <c r="AD304" s="104"/>
      <c r="AE304" s="104"/>
      <c r="AF304" s="104"/>
      <c r="AG304" s="104"/>
      <c r="AH304" s="104"/>
      <c r="AI304" s="104"/>
      <c r="AJ304" s="104"/>
      <c r="AK304" s="104"/>
      <c r="AL304" s="104"/>
      <c r="AM304" s="104"/>
      <c r="AN304" s="104"/>
      <c r="AO304" s="104"/>
      <c r="AP304" s="104"/>
      <c r="AQ304" s="104"/>
      <c r="AR304" s="104"/>
      <c r="AS304" s="104"/>
      <c r="AT304" s="104"/>
      <c r="AU304" s="104"/>
      <c r="AV304" s="104"/>
      <c r="AW304" s="104"/>
      <c r="AX304" s="104"/>
      <c r="AY304" s="104"/>
      <c r="AZ304" s="104"/>
      <c r="BA304" s="104"/>
      <c r="BB304" s="104"/>
      <c r="BC304" s="104"/>
      <c r="BD304" s="104"/>
      <c r="BE304" s="104"/>
      <c r="BF304" s="104"/>
      <c r="BG304" s="104"/>
      <c r="BH304" s="104"/>
      <c r="BI304" s="104"/>
      <c r="BJ304" s="104"/>
      <c r="BK304" s="104"/>
      <c r="BL304" s="104"/>
      <c r="BM304" s="104"/>
      <c r="BN304" s="104"/>
      <c r="BO304" s="104"/>
      <c r="BP304" s="104"/>
      <c r="BQ304" s="104"/>
      <c r="BR304" s="104"/>
      <c r="BS304" s="104"/>
      <c r="BT304" s="104"/>
      <c r="BU304" s="104"/>
      <c r="BV304" s="104"/>
      <c r="BW304" s="104"/>
      <c r="BX304" s="104"/>
      <c r="BY304" s="104"/>
      <c r="BZ304" s="104"/>
      <c r="CA304" s="104"/>
      <c r="CB304" s="104"/>
      <c r="CC304" s="104"/>
      <c r="CD304" s="104"/>
      <c r="CE304" s="104"/>
      <c r="CF304" s="104"/>
      <c r="CG304" s="104"/>
      <c r="CH304" s="104"/>
      <c r="CI304" s="104"/>
      <c r="CJ304" s="104"/>
      <c r="CK304" s="104"/>
    </row>
    <row r="305" spans="18:89" x14ac:dyDescent="0.35">
      <c r="R305" s="104"/>
      <c r="S305" s="104"/>
      <c r="T305" s="104"/>
      <c r="U305" s="104"/>
      <c r="V305" s="104"/>
      <c r="W305" s="104"/>
      <c r="X305" s="104"/>
      <c r="Y305" s="104"/>
      <c r="Z305" s="104"/>
      <c r="AA305" s="104"/>
      <c r="AB305" s="104"/>
      <c r="AC305" s="104"/>
      <c r="AD305" s="104"/>
      <c r="AE305" s="104"/>
      <c r="AF305" s="104"/>
      <c r="AG305" s="104"/>
      <c r="AH305" s="104"/>
      <c r="AI305" s="104"/>
      <c r="AJ305" s="104"/>
      <c r="AK305" s="104"/>
      <c r="AL305" s="104"/>
      <c r="AM305" s="104"/>
      <c r="AN305" s="104"/>
      <c r="AO305" s="104"/>
      <c r="AP305" s="104"/>
      <c r="AQ305" s="104"/>
      <c r="AR305" s="104"/>
      <c r="AS305" s="104"/>
      <c r="AT305" s="104"/>
      <c r="AU305" s="104"/>
      <c r="AV305" s="104"/>
      <c r="AW305" s="104"/>
      <c r="AX305" s="104"/>
      <c r="AY305" s="104"/>
      <c r="AZ305" s="104"/>
      <c r="BA305" s="104"/>
      <c r="BB305" s="104"/>
      <c r="BC305" s="104"/>
      <c r="BD305" s="104"/>
      <c r="BE305" s="104"/>
      <c r="BF305" s="104"/>
      <c r="BG305" s="104"/>
      <c r="BH305" s="104"/>
      <c r="BI305" s="104"/>
      <c r="BJ305" s="104"/>
      <c r="BK305" s="104"/>
      <c r="BL305" s="104"/>
      <c r="BM305" s="104"/>
      <c r="BN305" s="104"/>
      <c r="BO305" s="104"/>
      <c r="BP305" s="104"/>
      <c r="BQ305" s="104"/>
      <c r="BR305" s="104"/>
      <c r="BS305" s="104"/>
      <c r="BT305" s="104"/>
      <c r="BU305" s="104"/>
      <c r="BV305" s="104"/>
      <c r="BW305" s="104"/>
      <c r="BX305" s="104"/>
      <c r="BY305" s="104"/>
      <c r="BZ305" s="104"/>
      <c r="CA305" s="104"/>
      <c r="CB305" s="104"/>
      <c r="CC305" s="104"/>
      <c r="CD305" s="104"/>
      <c r="CE305" s="104"/>
      <c r="CF305" s="104"/>
      <c r="CG305" s="104"/>
      <c r="CH305" s="104"/>
      <c r="CI305" s="104"/>
      <c r="CJ305" s="104"/>
      <c r="CK305" s="104"/>
    </row>
    <row r="306" spans="18:89" x14ac:dyDescent="0.35">
      <c r="R306" s="104"/>
      <c r="S306" s="104"/>
      <c r="T306" s="104"/>
      <c r="U306" s="104"/>
      <c r="V306" s="104"/>
      <c r="W306" s="104"/>
      <c r="X306" s="104"/>
      <c r="Y306" s="104"/>
      <c r="Z306" s="104"/>
      <c r="AA306" s="104"/>
      <c r="AB306" s="104"/>
      <c r="AC306" s="104"/>
      <c r="AD306" s="104"/>
      <c r="AE306" s="104"/>
      <c r="AF306" s="104"/>
      <c r="AG306" s="104"/>
      <c r="AH306" s="104"/>
      <c r="AI306" s="104"/>
      <c r="AJ306" s="104"/>
      <c r="AK306" s="104"/>
      <c r="AL306" s="104"/>
      <c r="AM306" s="104"/>
      <c r="AN306" s="104"/>
      <c r="AO306" s="104"/>
      <c r="AP306" s="104"/>
      <c r="AQ306" s="104"/>
      <c r="AR306" s="104"/>
      <c r="AS306" s="104"/>
      <c r="AT306" s="104"/>
      <c r="AU306" s="104"/>
      <c r="AV306" s="104"/>
      <c r="AW306" s="104"/>
      <c r="AX306" s="104"/>
      <c r="AY306" s="104"/>
      <c r="AZ306" s="104"/>
      <c r="BA306" s="104"/>
      <c r="BB306" s="104"/>
      <c r="BC306" s="104"/>
      <c r="BD306" s="104"/>
      <c r="BE306" s="104"/>
      <c r="BF306" s="104"/>
      <c r="BG306" s="104"/>
      <c r="BH306" s="104"/>
      <c r="BI306" s="104"/>
      <c r="BJ306" s="104"/>
      <c r="BK306" s="104"/>
      <c r="BL306" s="104"/>
      <c r="BM306" s="104"/>
      <c r="BN306" s="104"/>
      <c r="BO306" s="104"/>
      <c r="BP306" s="104"/>
      <c r="BQ306" s="104"/>
      <c r="BR306" s="104"/>
      <c r="BS306" s="104"/>
      <c r="BT306" s="104"/>
      <c r="BU306" s="104"/>
      <c r="BV306" s="104"/>
      <c r="BW306" s="104"/>
      <c r="BX306" s="104"/>
      <c r="BY306" s="104"/>
      <c r="BZ306" s="104"/>
      <c r="CA306" s="104"/>
      <c r="CB306" s="104"/>
      <c r="CC306" s="104"/>
      <c r="CD306" s="104"/>
      <c r="CE306" s="104"/>
      <c r="CF306" s="104"/>
      <c r="CG306" s="104"/>
      <c r="CH306" s="104"/>
      <c r="CI306" s="104"/>
      <c r="CJ306" s="104"/>
      <c r="CK306" s="104"/>
    </row>
    <row r="307" spans="18:89" x14ac:dyDescent="0.35">
      <c r="R307" s="104"/>
      <c r="S307" s="104"/>
      <c r="T307" s="104"/>
      <c r="U307" s="104"/>
      <c r="V307" s="104"/>
      <c r="W307" s="104"/>
      <c r="X307" s="104"/>
      <c r="Y307" s="104"/>
      <c r="Z307" s="104"/>
      <c r="AA307" s="104"/>
      <c r="AB307" s="104"/>
      <c r="AC307" s="104"/>
      <c r="AD307" s="104"/>
      <c r="AE307" s="104"/>
      <c r="AF307" s="104"/>
      <c r="AG307" s="104"/>
      <c r="AH307" s="104"/>
      <c r="AI307" s="104"/>
      <c r="AJ307" s="104"/>
      <c r="AK307" s="104"/>
      <c r="AL307" s="104"/>
      <c r="AM307" s="104"/>
      <c r="AN307" s="104"/>
      <c r="AO307" s="104"/>
      <c r="AP307" s="104"/>
      <c r="AQ307" s="104"/>
      <c r="AR307" s="104"/>
      <c r="AS307" s="104"/>
      <c r="AT307" s="104"/>
      <c r="AU307" s="104"/>
      <c r="AV307" s="104"/>
      <c r="AW307" s="104"/>
      <c r="AX307" s="104"/>
      <c r="AY307" s="104"/>
      <c r="AZ307" s="104"/>
      <c r="BA307" s="104"/>
      <c r="BB307" s="104"/>
      <c r="BC307" s="104"/>
      <c r="BD307" s="104"/>
      <c r="BE307" s="104"/>
      <c r="BF307" s="104"/>
      <c r="BG307" s="104"/>
      <c r="BH307" s="104"/>
      <c r="BI307" s="104"/>
      <c r="BJ307" s="104"/>
      <c r="BK307" s="104"/>
      <c r="BL307" s="104"/>
      <c r="BM307" s="104"/>
      <c r="BN307" s="104"/>
      <c r="BO307" s="104"/>
      <c r="BP307" s="104"/>
      <c r="BQ307" s="104"/>
      <c r="BR307" s="104"/>
      <c r="BS307" s="104"/>
      <c r="BT307" s="104"/>
      <c r="BU307" s="104"/>
      <c r="BV307" s="104"/>
      <c r="BW307" s="104"/>
      <c r="BX307" s="104"/>
      <c r="BY307" s="104"/>
      <c r="BZ307" s="104"/>
      <c r="CA307" s="104"/>
      <c r="CB307" s="104"/>
      <c r="CC307" s="104"/>
      <c r="CD307" s="104"/>
      <c r="CE307" s="104"/>
      <c r="CF307" s="104"/>
      <c r="CG307" s="104"/>
      <c r="CH307" s="104"/>
      <c r="CI307" s="104"/>
      <c r="CJ307" s="104"/>
      <c r="CK307" s="104"/>
    </row>
    <row r="308" spans="18:89" x14ac:dyDescent="0.35">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4"/>
      <c r="AY308" s="104"/>
      <c r="AZ308" s="104"/>
      <c r="BA308" s="104"/>
      <c r="BB308" s="104"/>
      <c r="BC308" s="104"/>
      <c r="BD308" s="104"/>
      <c r="BE308" s="104"/>
      <c r="BF308" s="104"/>
      <c r="BG308" s="104"/>
      <c r="BH308" s="104"/>
      <c r="BI308" s="104"/>
      <c r="BJ308" s="104"/>
      <c r="BK308" s="104"/>
      <c r="BL308" s="104"/>
      <c r="BM308" s="104"/>
      <c r="BN308" s="104"/>
      <c r="BO308" s="104"/>
      <c r="BP308" s="104"/>
      <c r="BQ308" s="104"/>
      <c r="BR308" s="104"/>
      <c r="BS308" s="104"/>
      <c r="BT308" s="104"/>
      <c r="BU308" s="104"/>
      <c r="BV308" s="104"/>
      <c r="BW308" s="104"/>
      <c r="BX308" s="104"/>
      <c r="BY308" s="104"/>
      <c r="BZ308" s="104"/>
      <c r="CA308" s="104"/>
      <c r="CB308" s="104"/>
      <c r="CC308" s="104"/>
      <c r="CD308" s="104"/>
      <c r="CE308" s="104"/>
      <c r="CF308" s="104"/>
      <c r="CG308" s="104"/>
      <c r="CH308" s="104"/>
      <c r="CI308" s="104"/>
      <c r="CJ308" s="104"/>
      <c r="CK308" s="104"/>
    </row>
    <row r="309" spans="18:89" x14ac:dyDescent="0.35">
      <c r="R309" s="104"/>
      <c r="S309" s="104"/>
      <c r="T309" s="104"/>
      <c r="U309" s="104"/>
      <c r="V309" s="104"/>
      <c r="W309" s="104"/>
      <c r="X309" s="104"/>
      <c r="Y309" s="104"/>
      <c r="Z309" s="104"/>
      <c r="AA309" s="104"/>
      <c r="AB309" s="104"/>
      <c r="AC309" s="104"/>
      <c r="AD309" s="104"/>
      <c r="AE309" s="104"/>
      <c r="AF309" s="104"/>
      <c r="AG309" s="104"/>
      <c r="AH309" s="104"/>
      <c r="AI309" s="104"/>
      <c r="AJ309" s="104"/>
      <c r="AK309" s="104"/>
      <c r="AL309" s="104"/>
      <c r="AM309" s="104"/>
      <c r="AN309" s="104"/>
      <c r="AO309" s="104"/>
      <c r="AP309" s="104"/>
      <c r="AQ309" s="104"/>
      <c r="AR309" s="104"/>
      <c r="AS309" s="104"/>
      <c r="AT309" s="104"/>
      <c r="AU309" s="104"/>
      <c r="AV309" s="104"/>
      <c r="AW309" s="104"/>
      <c r="AX309" s="104"/>
      <c r="AY309" s="104"/>
      <c r="AZ309" s="104"/>
      <c r="BA309" s="104"/>
      <c r="BB309" s="104"/>
      <c r="BC309" s="104"/>
      <c r="BD309" s="104"/>
      <c r="BE309" s="104"/>
      <c r="BF309" s="104"/>
      <c r="BG309" s="104"/>
      <c r="BH309" s="104"/>
      <c r="BI309" s="104"/>
      <c r="BJ309" s="104"/>
      <c r="BK309" s="104"/>
      <c r="BL309" s="104"/>
      <c r="BM309" s="104"/>
      <c r="BN309" s="104"/>
      <c r="BO309" s="104"/>
      <c r="BP309" s="104"/>
      <c r="BQ309" s="104"/>
      <c r="BR309" s="104"/>
      <c r="BS309" s="104"/>
      <c r="BT309" s="104"/>
      <c r="BU309" s="104"/>
      <c r="BV309" s="104"/>
      <c r="BW309" s="104"/>
      <c r="BX309" s="104"/>
      <c r="BY309" s="104"/>
      <c r="BZ309" s="104"/>
      <c r="CA309" s="104"/>
      <c r="CB309" s="104"/>
      <c r="CC309" s="104"/>
      <c r="CD309" s="104"/>
      <c r="CE309" s="104"/>
      <c r="CF309" s="104"/>
      <c r="CG309" s="104"/>
      <c r="CH309" s="104"/>
      <c r="CI309" s="104"/>
      <c r="CJ309" s="104"/>
      <c r="CK309" s="104"/>
    </row>
    <row r="310" spans="18:89" x14ac:dyDescent="0.35">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4"/>
      <c r="AY310" s="104"/>
      <c r="AZ310" s="104"/>
      <c r="BA310" s="104"/>
      <c r="BB310" s="104"/>
      <c r="BC310" s="104"/>
      <c r="BD310" s="104"/>
      <c r="BE310" s="104"/>
      <c r="BF310" s="104"/>
      <c r="BG310" s="104"/>
      <c r="BH310" s="104"/>
      <c r="BI310" s="104"/>
      <c r="BJ310" s="104"/>
      <c r="BK310" s="104"/>
      <c r="BL310" s="104"/>
      <c r="BM310" s="104"/>
      <c r="BN310" s="104"/>
      <c r="BO310" s="104"/>
      <c r="BP310" s="104"/>
      <c r="BQ310" s="104"/>
      <c r="BR310" s="104"/>
      <c r="BS310" s="104"/>
      <c r="BT310" s="104"/>
      <c r="BU310" s="104"/>
      <c r="BV310" s="104"/>
      <c r="BW310" s="104"/>
      <c r="BX310" s="104"/>
      <c r="BY310" s="104"/>
      <c r="BZ310" s="104"/>
      <c r="CA310" s="104"/>
      <c r="CB310" s="104"/>
      <c r="CC310" s="104"/>
      <c r="CD310" s="104"/>
      <c r="CE310" s="104"/>
      <c r="CF310" s="104"/>
      <c r="CG310" s="104"/>
      <c r="CH310" s="104"/>
      <c r="CI310" s="104"/>
      <c r="CJ310" s="104"/>
      <c r="CK310" s="104"/>
    </row>
    <row r="311" spans="18:89" x14ac:dyDescent="0.35">
      <c r="R311" s="104"/>
      <c r="S311" s="104"/>
      <c r="T311" s="104"/>
      <c r="U311" s="104"/>
      <c r="V311" s="104"/>
      <c r="W311" s="104"/>
      <c r="X311" s="104"/>
      <c r="Y311" s="104"/>
      <c r="Z311" s="104"/>
      <c r="AA311" s="104"/>
      <c r="AB311" s="104"/>
      <c r="AC311" s="104"/>
      <c r="AD311" s="104"/>
      <c r="AE311" s="104"/>
      <c r="AF311" s="104"/>
      <c r="AG311" s="104"/>
      <c r="AH311" s="104"/>
      <c r="AI311" s="104"/>
      <c r="AJ311" s="104"/>
      <c r="AK311" s="104"/>
      <c r="AL311" s="104"/>
      <c r="AM311" s="104"/>
      <c r="AN311" s="104"/>
      <c r="AO311" s="104"/>
      <c r="AP311" s="104"/>
      <c r="AQ311" s="104"/>
      <c r="AR311" s="104"/>
      <c r="AS311" s="104"/>
      <c r="AT311" s="104"/>
      <c r="AU311" s="104"/>
      <c r="AV311" s="104"/>
      <c r="AW311" s="104"/>
      <c r="AX311" s="104"/>
      <c r="AY311" s="104"/>
      <c r="AZ311" s="104"/>
      <c r="BA311" s="104"/>
      <c r="BB311" s="104"/>
      <c r="BC311" s="104"/>
      <c r="BD311" s="104"/>
      <c r="BE311" s="104"/>
      <c r="BF311" s="104"/>
      <c r="BG311" s="104"/>
      <c r="BH311" s="104"/>
      <c r="BI311" s="104"/>
      <c r="BJ311" s="104"/>
      <c r="BK311" s="104"/>
      <c r="BL311" s="104"/>
      <c r="BM311" s="104"/>
      <c r="BN311" s="104"/>
      <c r="BO311" s="104"/>
      <c r="BP311" s="104"/>
      <c r="BQ311" s="104"/>
      <c r="BR311" s="104"/>
      <c r="BS311" s="104"/>
      <c r="BT311" s="104"/>
      <c r="BU311" s="104"/>
      <c r="BV311" s="104"/>
      <c r="BW311" s="104"/>
      <c r="BX311" s="104"/>
      <c r="BY311" s="104"/>
      <c r="BZ311" s="104"/>
      <c r="CA311" s="104"/>
      <c r="CB311" s="104"/>
      <c r="CC311" s="104"/>
      <c r="CD311" s="104"/>
      <c r="CE311" s="104"/>
      <c r="CF311" s="104"/>
      <c r="CG311" s="104"/>
      <c r="CH311" s="104"/>
      <c r="CI311" s="104"/>
      <c r="CJ311" s="104"/>
      <c r="CK311" s="104"/>
    </row>
    <row r="312" spans="18:89" x14ac:dyDescent="0.35">
      <c r="R312" s="104"/>
      <c r="S312" s="104"/>
      <c r="T312" s="104"/>
      <c r="U312" s="104"/>
      <c r="V312" s="104"/>
      <c r="W312" s="104"/>
      <c r="X312" s="104"/>
      <c r="Y312" s="104"/>
      <c r="Z312" s="104"/>
      <c r="AA312" s="104"/>
      <c r="AB312" s="104"/>
      <c r="AC312" s="104"/>
      <c r="AD312" s="104"/>
      <c r="AE312" s="104"/>
      <c r="AF312" s="104"/>
      <c r="AG312" s="104"/>
      <c r="AH312" s="104"/>
      <c r="AI312" s="104"/>
      <c r="AJ312" s="104"/>
      <c r="AK312" s="104"/>
      <c r="AL312" s="104"/>
      <c r="AM312" s="104"/>
      <c r="AN312" s="104"/>
      <c r="AO312" s="104"/>
      <c r="AP312" s="104"/>
      <c r="AQ312" s="104"/>
      <c r="AR312" s="104"/>
      <c r="AS312" s="104"/>
      <c r="AT312" s="104"/>
      <c r="AU312" s="104"/>
      <c r="AV312" s="104"/>
      <c r="AW312" s="104"/>
      <c r="AX312" s="104"/>
      <c r="AY312" s="104"/>
      <c r="AZ312" s="104"/>
      <c r="BA312" s="104"/>
      <c r="BB312" s="104"/>
      <c r="BC312" s="104"/>
      <c r="BD312" s="104"/>
      <c r="BE312" s="104"/>
      <c r="BF312" s="104"/>
      <c r="BG312" s="104"/>
      <c r="BH312" s="104"/>
      <c r="BI312" s="104"/>
      <c r="BJ312" s="104"/>
      <c r="BK312" s="104"/>
      <c r="BL312" s="104"/>
      <c r="BM312" s="104"/>
      <c r="BN312" s="104"/>
      <c r="BO312" s="104"/>
      <c r="BP312" s="104"/>
      <c r="BQ312" s="104"/>
      <c r="BR312" s="104"/>
      <c r="BS312" s="104"/>
      <c r="BT312" s="104"/>
      <c r="BU312" s="104"/>
      <c r="BV312" s="104"/>
      <c r="BW312" s="104"/>
      <c r="BX312" s="104"/>
      <c r="BY312" s="104"/>
      <c r="BZ312" s="104"/>
      <c r="CA312" s="104"/>
      <c r="CB312" s="104"/>
      <c r="CC312" s="104"/>
      <c r="CD312" s="104"/>
      <c r="CE312" s="104"/>
      <c r="CF312" s="104"/>
      <c r="CG312" s="104"/>
      <c r="CH312" s="104"/>
      <c r="CI312" s="104"/>
      <c r="CJ312" s="104"/>
      <c r="CK312" s="104"/>
    </row>
    <row r="313" spans="18:89" x14ac:dyDescent="0.35">
      <c r="R313" s="104"/>
      <c r="S313" s="104"/>
      <c r="T313" s="104"/>
      <c r="U313" s="104"/>
      <c r="V313" s="104"/>
      <c r="W313" s="104"/>
      <c r="X313" s="104"/>
      <c r="Y313" s="104"/>
      <c r="Z313" s="104"/>
      <c r="AA313" s="104"/>
      <c r="AB313" s="104"/>
      <c r="AC313" s="104"/>
      <c r="AD313" s="104"/>
      <c r="AE313" s="104"/>
      <c r="AF313" s="104"/>
      <c r="AG313" s="104"/>
      <c r="AH313" s="104"/>
      <c r="AI313" s="104"/>
      <c r="AJ313" s="104"/>
      <c r="AK313" s="104"/>
      <c r="AL313" s="104"/>
      <c r="AM313" s="104"/>
      <c r="AN313" s="104"/>
      <c r="AO313" s="104"/>
      <c r="AP313" s="104"/>
      <c r="AQ313" s="104"/>
      <c r="AR313" s="104"/>
      <c r="AS313" s="104"/>
      <c r="AT313" s="104"/>
      <c r="AU313" s="104"/>
      <c r="AV313" s="104"/>
      <c r="AW313" s="104"/>
      <c r="AX313" s="104"/>
      <c r="AY313" s="104"/>
      <c r="AZ313" s="104"/>
      <c r="BA313" s="104"/>
      <c r="BB313" s="104"/>
      <c r="BC313" s="104"/>
      <c r="BD313" s="104"/>
      <c r="BE313" s="104"/>
      <c r="BF313" s="104"/>
      <c r="BG313" s="104"/>
      <c r="BH313" s="104"/>
      <c r="BI313" s="104"/>
      <c r="BJ313" s="104"/>
      <c r="BK313" s="104"/>
      <c r="BL313" s="104"/>
      <c r="BM313" s="104"/>
      <c r="BN313" s="104"/>
      <c r="BO313" s="104"/>
      <c r="BP313" s="104"/>
      <c r="BQ313" s="104"/>
      <c r="BR313" s="104"/>
      <c r="BS313" s="104"/>
      <c r="BT313" s="104"/>
      <c r="BU313" s="104"/>
      <c r="BV313" s="104"/>
      <c r="BW313" s="104"/>
      <c r="BX313" s="104"/>
      <c r="BY313" s="104"/>
      <c r="BZ313" s="104"/>
      <c r="CA313" s="104"/>
      <c r="CB313" s="104"/>
      <c r="CC313" s="104"/>
      <c r="CD313" s="104"/>
      <c r="CE313" s="104"/>
      <c r="CF313" s="104"/>
      <c r="CG313" s="104"/>
      <c r="CH313" s="104"/>
      <c r="CI313" s="104"/>
      <c r="CJ313" s="104"/>
      <c r="CK313" s="104"/>
    </row>
    <row r="314" spans="18:89" x14ac:dyDescent="0.35">
      <c r="R314" s="104"/>
      <c r="S314" s="104"/>
      <c r="T314" s="104"/>
      <c r="U314" s="104"/>
      <c r="V314" s="104"/>
      <c r="W314" s="104"/>
      <c r="X314" s="104"/>
      <c r="Y314" s="104"/>
      <c r="Z314" s="104"/>
      <c r="AA314" s="104"/>
      <c r="AB314" s="104"/>
      <c r="AC314" s="104"/>
      <c r="AD314" s="104"/>
      <c r="AE314" s="104"/>
      <c r="AF314" s="104"/>
      <c r="AG314" s="104"/>
      <c r="AH314" s="104"/>
      <c r="AI314" s="104"/>
      <c r="AJ314" s="104"/>
      <c r="AK314" s="104"/>
      <c r="AL314" s="104"/>
      <c r="AM314" s="104"/>
      <c r="AN314" s="104"/>
      <c r="AO314" s="104"/>
      <c r="AP314" s="104"/>
      <c r="AQ314" s="104"/>
      <c r="AR314" s="104"/>
      <c r="AS314" s="104"/>
      <c r="AT314" s="104"/>
      <c r="AU314" s="104"/>
      <c r="AV314" s="104"/>
      <c r="AW314" s="104"/>
      <c r="AX314" s="104"/>
      <c r="AY314" s="104"/>
      <c r="AZ314" s="104"/>
      <c r="BA314" s="104"/>
      <c r="BB314" s="104"/>
      <c r="BC314" s="104"/>
      <c r="BD314" s="104"/>
      <c r="BE314" s="104"/>
      <c r="BF314" s="104"/>
      <c r="BG314" s="104"/>
      <c r="BH314" s="104"/>
      <c r="BI314" s="104"/>
      <c r="BJ314" s="104"/>
      <c r="BK314" s="104"/>
      <c r="BL314" s="104"/>
      <c r="BM314" s="104"/>
      <c r="BN314" s="104"/>
      <c r="BO314" s="104"/>
      <c r="BP314" s="104"/>
      <c r="BQ314" s="104"/>
      <c r="BR314" s="104"/>
      <c r="BS314" s="104"/>
      <c r="BT314" s="104"/>
      <c r="BU314" s="104"/>
      <c r="BV314" s="104"/>
      <c r="BW314" s="104"/>
      <c r="BX314" s="104"/>
      <c r="BY314" s="104"/>
      <c r="BZ314" s="104"/>
      <c r="CA314" s="104"/>
      <c r="CB314" s="104"/>
      <c r="CC314" s="104"/>
      <c r="CD314" s="104"/>
      <c r="CE314" s="104"/>
      <c r="CF314" s="104"/>
      <c r="CG314" s="104"/>
      <c r="CH314" s="104"/>
      <c r="CI314" s="104"/>
      <c r="CJ314" s="104"/>
      <c r="CK314" s="104"/>
    </row>
    <row r="315" spans="18:89" x14ac:dyDescent="0.35">
      <c r="R315" s="104"/>
      <c r="S315" s="104"/>
      <c r="T315" s="104"/>
      <c r="U315" s="104"/>
      <c r="V315" s="104"/>
      <c r="W315" s="104"/>
      <c r="X315" s="104"/>
      <c r="Y315" s="104"/>
      <c r="Z315" s="104"/>
      <c r="AA315" s="104"/>
      <c r="AB315" s="104"/>
      <c r="AC315" s="104"/>
      <c r="AD315" s="104"/>
      <c r="AE315" s="104"/>
      <c r="AF315" s="104"/>
      <c r="AG315" s="104"/>
      <c r="AH315" s="104"/>
      <c r="AI315" s="104"/>
      <c r="AJ315" s="104"/>
      <c r="AK315" s="104"/>
      <c r="AL315" s="104"/>
      <c r="AM315" s="104"/>
      <c r="AN315" s="104"/>
      <c r="AO315" s="104"/>
      <c r="AP315" s="104"/>
      <c r="AQ315" s="104"/>
      <c r="AR315" s="104"/>
      <c r="AS315" s="104"/>
      <c r="AT315" s="104"/>
      <c r="AU315" s="104"/>
      <c r="AV315" s="104"/>
      <c r="AW315" s="104"/>
      <c r="AX315" s="104"/>
      <c r="AY315" s="104"/>
      <c r="AZ315" s="104"/>
      <c r="BA315" s="104"/>
      <c r="BB315" s="104"/>
      <c r="BC315" s="104"/>
      <c r="BD315" s="104"/>
      <c r="BE315" s="104"/>
      <c r="BF315" s="104"/>
      <c r="BG315" s="104"/>
      <c r="BH315" s="104"/>
      <c r="BI315" s="104"/>
      <c r="BJ315" s="104"/>
      <c r="BK315" s="104"/>
      <c r="BL315" s="104"/>
      <c r="BM315" s="104"/>
      <c r="BN315" s="104"/>
      <c r="BO315" s="104"/>
      <c r="BP315" s="104"/>
      <c r="BQ315" s="104"/>
      <c r="BR315" s="104"/>
      <c r="BS315" s="104"/>
      <c r="BT315" s="104"/>
      <c r="BU315" s="104"/>
      <c r="BV315" s="104"/>
      <c r="BW315" s="104"/>
      <c r="BX315" s="104"/>
      <c r="BY315" s="104"/>
      <c r="BZ315" s="104"/>
      <c r="CA315" s="104"/>
      <c r="CB315" s="104"/>
      <c r="CC315" s="104"/>
      <c r="CD315" s="104"/>
      <c r="CE315" s="104"/>
      <c r="CF315" s="104"/>
      <c r="CG315" s="104"/>
      <c r="CH315" s="104"/>
      <c r="CI315" s="104"/>
      <c r="CJ315" s="104"/>
      <c r="CK315" s="104"/>
    </row>
    <row r="316" spans="18:89" x14ac:dyDescent="0.35">
      <c r="R316" s="104"/>
      <c r="S316" s="104"/>
      <c r="T316" s="104"/>
      <c r="U316" s="104"/>
      <c r="V316" s="104"/>
      <c r="W316" s="104"/>
      <c r="X316" s="104"/>
      <c r="Y316" s="104"/>
      <c r="Z316" s="104"/>
      <c r="AA316" s="104"/>
      <c r="AB316" s="104"/>
      <c r="AC316" s="104"/>
      <c r="AD316" s="104"/>
      <c r="AE316" s="104"/>
      <c r="AF316" s="104"/>
      <c r="AG316" s="104"/>
      <c r="AH316" s="104"/>
      <c r="AI316" s="104"/>
      <c r="AJ316" s="104"/>
      <c r="AK316" s="104"/>
      <c r="AL316" s="104"/>
      <c r="AM316" s="104"/>
      <c r="AN316" s="104"/>
      <c r="AO316" s="104"/>
      <c r="AP316" s="104"/>
      <c r="AQ316" s="104"/>
      <c r="AR316" s="104"/>
      <c r="AS316" s="104"/>
      <c r="AT316" s="104"/>
      <c r="AU316" s="104"/>
      <c r="AV316" s="104"/>
      <c r="AW316" s="104"/>
      <c r="AX316" s="104"/>
      <c r="AY316" s="104"/>
      <c r="AZ316" s="104"/>
      <c r="BA316" s="104"/>
      <c r="BB316" s="104"/>
      <c r="BC316" s="104"/>
      <c r="BD316" s="104"/>
      <c r="BE316" s="104"/>
      <c r="BF316" s="104"/>
      <c r="BG316" s="104"/>
      <c r="BH316" s="104"/>
      <c r="BI316" s="104"/>
      <c r="BJ316" s="104"/>
      <c r="BK316" s="104"/>
      <c r="BL316" s="104"/>
      <c r="BM316" s="104"/>
      <c r="BN316" s="104"/>
      <c r="BO316" s="104"/>
      <c r="BP316" s="104"/>
      <c r="BQ316" s="104"/>
      <c r="BR316" s="104"/>
      <c r="BS316" s="104"/>
      <c r="BT316" s="104"/>
      <c r="BU316" s="104"/>
      <c r="BV316" s="104"/>
      <c r="BW316" s="104"/>
      <c r="BX316" s="104"/>
      <c r="BY316" s="104"/>
      <c r="BZ316" s="104"/>
      <c r="CA316" s="104"/>
      <c r="CB316" s="104"/>
      <c r="CC316" s="104"/>
      <c r="CD316" s="104"/>
      <c r="CE316" s="104"/>
      <c r="CF316" s="104"/>
      <c r="CG316" s="104"/>
      <c r="CH316" s="104"/>
      <c r="CI316" s="104"/>
      <c r="CJ316" s="104"/>
      <c r="CK316" s="104"/>
    </row>
    <row r="317" spans="18:89" x14ac:dyDescent="0.35">
      <c r="R317" s="104"/>
      <c r="S317" s="104"/>
      <c r="T317" s="104"/>
      <c r="U317" s="104"/>
      <c r="V317" s="104"/>
      <c r="W317" s="104"/>
      <c r="X317" s="104"/>
      <c r="Y317" s="104"/>
      <c r="Z317" s="104"/>
      <c r="AA317" s="104"/>
      <c r="AB317" s="104"/>
      <c r="AC317" s="104"/>
      <c r="AD317" s="104"/>
      <c r="AE317" s="104"/>
      <c r="AF317" s="104"/>
      <c r="AG317" s="104"/>
      <c r="AH317" s="104"/>
      <c r="AI317" s="104"/>
      <c r="AJ317" s="104"/>
      <c r="AK317" s="104"/>
      <c r="AL317" s="104"/>
      <c r="AM317" s="104"/>
      <c r="AN317" s="104"/>
      <c r="AO317" s="104"/>
      <c r="AP317" s="104"/>
      <c r="AQ317" s="104"/>
      <c r="AR317" s="104"/>
      <c r="AS317" s="104"/>
      <c r="AT317" s="104"/>
      <c r="AU317" s="104"/>
      <c r="AV317" s="104"/>
      <c r="AW317" s="104"/>
      <c r="AX317" s="104"/>
      <c r="AY317" s="104"/>
      <c r="AZ317" s="104"/>
      <c r="BA317" s="104"/>
      <c r="BB317" s="104"/>
      <c r="BC317" s="104"/>
      <c r="BD317" s="104"/>
      <c r="BE317" s="104"/>
      <c r="BF317" s="104"/>
      <c r="BG317" s="104"/>
      <c r="BH317" s="104"/>
      <c r="BI317" s="104"/>
      <c r="BJ317" s="104"/>
      <c r="BK317" s="104"/>
      <c r="BL317" s="104"/>
      <c r="BM317" s="104"/>
      <c r="BN317" s="104"/>
      <c r="BO317" s="104"/>
      <c r="BP317" s="104"/>
      <c r="BQ317" s="104"/>
      <c r="BR317" s="104"/>
      <c r="BS317" s="104"/>
      <c r="BT317" s="104"/>
      <c r="BU317" s="104"/>
      <c r="BV317" s="104"/>
      <c r="BW317" s="104"/>
      <c r="BX317" s="104"/>
      <c r="BY317" s="104"/>
      <c r="BZ317" s="104"/>
      <c r="CA317" s="104"/>
      <c r="CB317" s="104"/>
      <c r="CC317" s="104"/>
      <c r="CD317" s="104"/>
      <c r="CE317" s="104"/>
      <c r="CF317" s="104"/>
      <c r="CG317" s="104"/>
      <c r="CH317" s="104"/>
      <c r="CI317" s="104"/>
      <c r="CJ317" s="104"/>
      <c r="CK317" s="104"/>
    </row>
    <row r="318" spans="18:89" x14ac:dyDescent="0.35">
      <c r="R318" s="104"/>
      <c r="S318" s="104"/>
      <c r="T318" s="104"/>
      <c r="U318" s="104"/>
      <c r="V318" s="104"/>
      <c r="W318" s="104"/>
      <c r="X318" s="104"/>
      <c r="Y318" s="104"/>
      <c r="Z318" s="104"/>
      <c r="AA318" s="104"/>
      <c r="AB318" s="104"/>
      <c r="AC318" s="104"/>
      <c r="AD318" s="104"/>
      <c r="AE318" s="104"/>
      <c r="AF318" s="104"/>
      <c r="AG318" s="104"/>
      <c r="AH318" s="104"/>
      <c r="AI318" s="104"/>
      <c r="AJ318" s="104"/>
      <c r="AK318" s="104"/>
      <c r="AL318" s="104"/>
      <c r="AM318" s="104"/>
      <c r="AN318" s="104"/>
      <c r="AO318" s="104"/>
      <c r="AP318" s="104"/>
      <c r="AQ318" s="104"/>
      <c r="AR318" s="104"/>
      <c r="AS318" s="104"/>
      <c r="AT318" s="104"/>
      <c r="AU318" s="104"/>
      <c r="AV318" s="104"/>
      <c r="AW318" s="104"/>
      <c r="AX318" s="104"/>
      <c r="AY318" s="104"/>
      <c r="AZ318" s="104"/>
      <c r="BA318" s="104"/>
      <c r="BB318" s="104"/>
      <c r="BC318" s="104"/>
      <c r="BD318" s="104"/>
      <c r="BE318" s="104"/>
      <c r="BF318" s="104"/>
      <c r="BG318" s="104"/>
      <c r="BH318" s="104"/>
      <c r="BI318" s="104"/>
      <c r="BJ318" s="104"/>
      <c r="BK318" s="104"/>
      <c r="BL318" s="104"/>
      <c r="BM318" s="104"/>
      <c r="BN318" s="104"/>
      <c r="BO318" s="104"/>
      <c r="BP318" s="104"/>
      <c r="BQ318" s="104"/>
      <c r="BR318" s="104"/>
      <c r="BS318" s="104"/>
      <c r="BT318" s="104"/>
      <c r="BU318" s="104"/>
      <c r="BV318" s="104"/>
      <c r="BW318" s="104"/>
      <c r="BX318" s="104"/>
      <c r="BY318" s="104"/>
      <c r="BZ318" s="104"/>
      <c r="CA318" s="104"/>
      <c r="CB318" s="104"/>
      <c r="CC318" s="104"/>
      <c r="CD318" s="104"/>
      <c r="CE318" s="104"/>
      <c r="CF318" s="104"/>
      <c r="CG318" s="104"/>
      <c r="CH318" s="104"/>
      <c r="CI318" s="104"/>
      <c r="CJ318" s="104"/>
      <c r="CK318" s="104"/>
    </row>
    <row r="319" spans="18:89" x14ac:dyDescent="0.35">
      <c r="R319" s="104"/>
      <c r="S319" s="104"/>
      <c r="T319" s="104"/>
      <c r="U319" s="104"/>
      <c r="V319" s="104"/>
      <c r="W319" s="104"/>
      <c r="X319" s="104"/>
      <c r="Y319" s="104"/>
      <c r="Z319" s="104"/>
      <c r="AA319" s="104"/>
      <c r="AB319" s="104"/>
      <c r="AC319" s="104"/>
      <c r="AD319" s="104"/>
      <c r="AE319" s="104"/>
      <c r="AF319" s="104"/>
      <c r="AG319" s="104"/>
      <c r="AH319" s="104"/>
      <c r="AI319" s="104"/>
      <c r="AJ319" s="104"/>
      <c r="AK319" s="104"/>
      <c r="AL319" s="104"/>
      <c r="AM319" s="104"/>
      <c r="AN319" s="104"/>
      <c r="AO319" s="104"/>
      <c r="AP319" s="104"/>
      <c r="AQ319" s="104"/>
      <c r="AR319" s="104"/>
      <c r="AS319" s="104"/>
      <c r="AT319" s="104"/>
      <c r="AU319" s="104"/>
      <c r="AV319" s="104"/>
      <c r="AW319" s="104"/>
      <c r="AX319" s="104"/>
      <c r="AY319" s="104"/>
      <c r="AZ319" s="104"/>
      <c r="BA319" s="104"/>
      <c r="BB319" s="104"/>
      <c r="BC319" s="104"/>
      <c r="BD319" s="104"/>
      <c r="BE319" s="104"/>
      <c r="BF319" s="104"/>
      <c r="BG319" s="104"/>
      <c r="BH319" s="104"/>
      <c r="BI319" s="104"/>
      <c r="BJ319" s="104"/>
      <c r="BK319" s="104"/>
      <c r="BL319" s="104"/>
      <c r="BM319" s="104"/>
      <c r="BN319" s="104"/>
      <c r="BO319" s="104"/>
      <c r="BP319" s="104"/>
      <c r="BQ319" s="104"/>
      <c r="BR319" s="104"/>
      <c r="BS319" s="104"/>
      <c r="BT319" s="104"/>
      <c r="BU319" s="104"/>
      <c r="BV319" s="104"/>
      <c r="BW319" s="104"/>
      <c r="BX319" s="104"/>
      <c r="BY319" s="104"/>
      <c r="BZ319" s="104"/>
      <c r="CA319" s="104"/>
      <c r="CB319" s="104"/>
      <c r="CC319" s="104"/>
      <c r="CD319" s="104"/>
      <c r="CE319" s="104"/>
      <c r="CF319" s="104"/>
      <c r="CG319" s="104"/>
      <c r="CH319" s="104"/>
      <c r="CI319" s="104"/>
      <c r="CJ319" s="104"/>
      <c r="CK319" s="104"/>
    </row>
    <row r="320" spans="18:89" x14ac:dyDescent="0.35">
      <c r="R320" s="104"/>
      <c r="S320" s="104"/>
      <c r="T320" s="104"/>
      <c r="U320" s="104"/>
      <c r="V320" s="104"/>
      <c r="W320" s="104"/>
      <c r="X320" s="104"/>
      <c r="Y320" s="104"/>
      <c r="Z320" s="104"/>
      <c r="AA320" s="104"/>
      <c r="AB320" s="104"/>
      <c r="AC320" s="104"/>
      <c r="AD320" s="104"/>
      <c r="AE320" s="104"/>
      <c r="AF320" s="104"/>
      <c r="AG320" s="104"/>
      <c r="AH320" s="104"/>
      <c r="AI320" s="104"/>
      <c r="AJ320" s="104"/>
      <c r="AK320" s="104"/>
      <c r="AL320" s="104"/>
      <c r="AM320" s="104"/>
      <c r="AN320" s="104"/>
      <c r="AO320" s="104"/>
      <c r="AP320" s="104"/>
      <c r="AQ320" s="104"/>
      <c r="AR320" s="104"/>
      <c r="AS320" s="104"/>
      <c r="AT320" s="104"/>
      <c r="AU320" s="104"/>
      <c r="AV320" s="104"/>
      <c r="AW320" s="104"/>
      <c r="AX320" s="104"/>
      <c r="AY320" s="104"/>
      <c r="AZ320" s="104"/>
      <c r="BA320" s="104"/>
      <c r="BB320" s="104"/>
      <c r="BC320" s="104"/>
      <c r="BD320" s="104"/>
      <c r="BE320" s="104"/>
      <c r="BF320" s="104"/>
      <c r="BG320" s="104"/>
      <c r="BH320" s="104"/>
      <c r="BI320" s="104"/>
      <c r="BJ320" s="104"/>
      <c r="BK320" s="104"/>
      <c r="BL320" s="104"/>
      <c r="BM320" s="104"/>
      <c r="BN320" s="104"/>
      <c r="BO320" s="104"/>
      <c r="BP320" s="104"/>
      <c r="BQ320" s="104"/>
      <c r="BR320" s="104"/>
      <c r="BS320" s="104"/>
      <c r="BT320" s="104"/>
      <c r="BU320" s="104"/>
      <c r="BV320" s="104"/>
      <c r="BW320" s="104"/>
      <c r="BX320" s="104"/>
      <c r="BY320" s="104"/>
      <c r="BZ320" s="104"/>
      <c r="CA320" s="104"/>
      <c r="CB320" s="104"/>
      <c r="CC320" s="104"/>
      <c r="CD320" s="104"/>
      <c r="CE320" s="104"/>
      <c r="CF320" s="104"/>
      <c r="CG320" s="104"/>
      <c r="CH320" s="104"/>
      <c r="CI320" s="104"/>
      <c r="CJ320" s="104"/>
      <c r="CK320" s="104"/>
    </row>
    <row r="321" spans="18:89" x14ac:dyDescent="0.35">
      <c r="R321" s="104"/>
      <c r="S321" s="104"/>
      <c r="T321" s="104"/>
      <c r="U321" s="104"/>
      <c r="V321" s="104"/>
      <c r="W321" s="104"/>
      <c r="X321" s="104"/>
      <c r="Y321" s="104"/>
      <c r="Z321" s="104"/>
      <c r="AA321" s="104"/>
      <c r="AB321" s="104"/>
      <c r="AC321" s="104"/>
      <c r="AD321" s="104"/>
      <c r="AE321" s="104"/>
      <c r="AF321" s="104"/>
      <c r="AG321" s="104"/>
      <c r="AH321" s="104"/>
      <c r="AI321" s="104"/>
      <c r="AJ321" s="104"/>
      <c r="AK321" s="104"/>
      <c r="AL321" s="104"/>
      <c r="AM321" s="104"/>
      <c r="AN321" s="104"/>
      <c r="AO321" s="104"/>
      <c r="AP321" s="104"/>
      <c r="AQ321" s="104"/>
      <c r="AR321" s="104"/>
      <c r="AS321" s="104"/>
      <c r="AT321" s="104"/>
      <c r="AU321" s="104"/>
      <c r="AV321" s="104"/>
      <c r="AW321" s="104"/>
      <c r="AX321" s="104"/>
      <c r="AY321" s="104"/>
      <c r="AZ321" s="104"/>
      <c r="BA321" s="104"/>
      <c r="BB321" s="104"/>
      <c r="BC321" s="104"/>
      <c r="BD321" s="104"/>
      <c r="BE321" s="104"/>
      <c r="BF321" s="104"/>
      <c r="BG321" s="104"/>
      <c r="BH321" s="104"/>
      <c r="BI321" s="104"/>
      <c r="BJ321" s="104"/>
      <c r="BK321" s="104"/>
      <c r="BL321" s="104"/>
      <c r="BM321" s="104"/>
      <c r="BN321" s="104"/>
      <c r="BO321" s="104"/>
      <c r="BP321" s="104"/>
      <c r="BQ321" s="104"/>
      <c r="BR321" s="104"/>
      <c r="BS321" s="104"/>
      <c r="BT321" s="104"/>
      <c r="BU321" s="104"/>
      <c r="BV321" s="104"/>
      <c r="BW321" s="104"/>
      <c r="BX321" s="104"/>
      <c r="BY321" s="104"/>
      <c r="BZ321" s="104"/>
      <c r="CA321" s="104"/>
      <c r="CB321" s="104"/>
      <c r="CC321" s="104"/>
      <c r="CD321" s="104"/>
      <c r="CE321" s="104"/>
      <c r="CF321" s="104"/>
      <c r="CG321" s="104"/>
      <c r="CH321" s="104"/>
      <c r="CI321" s="104"/>
      <c r="CJ321" s="104"/>
      <c r="CK321" s="104"/>
    </row>
    <row r="322" spans="18:89" x14ac:dyDescent="0.35">
      <c r="R322" s="104"/>
      <c r="S322" s="104"/>
      <c r="T322" s="104"/>
      <c r="U322" s="104"/>
      <c r="V322" s="104"/>
      <c r="W322" s="104"/>
      <c r="X322" s="104"/>
      <c r="Y322" s="104"/>
      <c r="Z322" s="104"/>
      <c r="AA322" s="104"/>
      <c r="AB322" s="104"/>
      <c r="AC322" s="104"/>
      <c r="AD322" s="104"/>
      <c r="AE322" s="104"/>
      <c r="AF322" s="104"/>
      <c r="AG322" s="104"/>
      <c r="AH322" s="104"/>
      <c r="AI322" s="104"/>
      <c r="AJ322" s="104"/>
      <c r="AK322" s="104"/>
      <c r="AL322" s="104"/>
      <c r="AM322" s="104"/>
      <c r="AN322" s="104"/>
      <c r="AO322" s="104"/>
      <c r="AP322" s="104"/>
      <c r="AQ322" s="104"/>
      <c r="AR322" s="104"/>
      <c r="AS322" s="104"/>
      <c r="AT322" s="104"/>
      <c r="AU322" s="104"/>
      <c r="AV322" s="104"/>
      <c r="AW322" s="104"/>
      <c r="AX322" s="104"/>
      <c r="AY322" s="104"/>
      <c r="AZ322" s="104"/>
      <c r="BA322" s="104"/>
      <c r="BB322" s="104"/>
      <c r="BC322" s="104"/>
      <c r="BD322" s="104"/>
      <c r="BE322" s="104"/>
      <c r="BF322" s="104"/>
      <c r="BG322" s="104"/>
      <c r="BH322" s="104"/>
      <c r="BI322" s="104"/>
      <c r="BJ322" s="104"/>
      <c r="BK322" s="104"/>
      <c r="BL322" s="104"/>
      <c r="BM322" s="104"/>
      <c r="BN322" s="104"/>
      <c r="BO322" s="104"/>
      <c r="BP322" s="104"/>
      <c r="BQ322" s="104"/>
      <c r="BR322" s="104"/>
      <c r="BS322" s="104"/>
      <c r="BT322" s="104"/>
      <c r="BU322" s="104"/>
      <c r="BV322" s="104"/>
      <c r="BW322" s="104"/>
      <c r="BX322" s="104"/>
      <c r="BY322" s="104"/>
      <c r="BZ322" s="104"/>
      <c r="CA322" s="104"/>
      <c r="CB322" s="104"/>
      <c r="CC322" s="104"/>
      <c r="CD322" s="104"/>
      <c r="CE322" s="104"/>
      <c r="CF322" s="104"/>
      <c r="CG322" s="104"/>
      <c r="CH322" s="104"/>
      <c r="CI322" s="104"/>
      <c r="CJ322" s="104"/>
      <c r="CK322" s="104"/>
    </row>
    <row r="323" spans="18:89" x14ac:dyDescent="0.35">
      <c r="R323" s="104"/>
      <c r="S323" s="104"/>
      <c r="T323" s="104"/>
      <c r="U323" s="104"/>
      <c r="V323" s="104"/>
      <c r="W323" s="104"/>
      <c r="X323" s="104"/>
      <c r="Y323" s="104"/>
      <c r="Z323" s="104"/>
      <c r="AA323" s="104"/>
      <c r="AB323" s="104"/>
      <c r="AC323" s="104"/>
      <c r="AD323" s="104"/>
      <c r="AE323" s="104"/>
      <c r="AF323" s="104"/>
      <c r="AG323" s="104"/>
      <c r="AH323" s="104"/>
      <c r="AI323" s="104"/>
      <c r="AJ323" s="104"/>
      <c r="AK323" s="104"/>
      <c r="AL323" s="104"/>
      <c r="AM323" s="104"/>
      <c r="AN323" s="104"/>
      <c r="AO323" s="104"/>
      <c r="AP323" s="104"/>
      <c r="AQ323" s="104"/>
      <c r="AR323" s="104"/>
      <c r="AS323" s="104"/>
      <c r="AT323" s="104"/>
      <c r="AU323" s="104"/>
      <c r="AV323" s="104"/>
      <c r="AW323" s="104"/>
      <c r="AX323" s="104"/>
      <c r="AY323" s="104"/>
      <c r="AZ323" s="104"/>
      <c r="BA323" s="104"/>
      <c r="BB323" s="104"/>
      <c r="BC323" s="104"/>
      <c r="BD323" s="104"/>
      <c r="BE323" s="104"/>
      <c r="BF323" s="104"/>
      <c r="BG323" s="104"/>
      <c r="BH323" s="104"/>
      <c r="BI323" s="104"/>
      <c r="BJ323" s="104"/>
      <c r="BK323" s="104"/>
      <c r="BL323" s="104"/>
      <c r="BM323" s="104"/>
      <c r="BN323" s="104"/>
      <c r="BO323" s="104"/>
      <c r="BP323" s="104"/>
      <c r="BQ323" s="104"/>
      <c r="BR323" s="104"/>
      <c r="BS323" s="104"/>
      <c r="BT323" s="104"/>
      <c r="BU323" s="104"/>
      <c r="BV323" s="104"/>
      <c r="BW323" s="104"/>
      <c r="BX323" s="104"/>
      <c r="BY323" s="104"/>
      <c r="BZ323" s="104"/>
      <c r="CA323" s="104"/>
      <c r="CB323" s="104"/>
      <c r="CC323" s="104"/>
      <c r="CD323" s="104"/>
      <c r="CE323" s="104"/>
      <c r="CF323" s="104"/>
      <c r="CG323" s="104"/>
      <c r="CH323" s="104"/>
      <c r="CI323" s="104"/>
      <c r="CJ323" s="104"/>
      <c r="CK323" s="104"/>
    </row>
    <row r="324" spans="18:89" x14ac:dyDescent="0.35">
      <c r="R324" s="104"/>
      <c r="S324" s="104"/>
      <c r="T324" s="104"/>
      <c r="U324" s="104"/>
      <c r="V324" s="104"/>
      <c r="W324" s="104"/>
      <c r="X324" s="104"/>
      <c r="Y324" s="104"/>
      <c r="Z324" s="104"/>
      <c r="AA324" s="104"/>
      <c r="AB324" s="104"/>
      <c r="AC324" s="104"/>
      <c r="AD324" s="104"/>
      <c r="AE324" s="104"/>
      <c r="AF324" s="104"/>
      <c r="AG324" s="104"/>
      <c r="AH324" s="104"/>
      <c r="AI324" s="104"/>
      <c r="AJ324" s="104"/>
      <c r="AK324" s="104"/>
      <c r="AL324" s="104"/>
      <c r="AM324" s="104"/>
      <c r="AN324" s="104"/>
      <c r="AO324" s="104"/>
      <c r="AP324" s="104"/>
      <c r="AQ324" s="104"/>
      <c r="AR324" s="104"/>
      <c r="AS324" s="104"/>
      <c r="AT324" s="104"/>
      <c r="AU324" s="104"/>
      <c r="AV324" s="104"/>
      <c r="AW324" s="104"/>
      <c r="AX324" s="104"/>
      <c r="AY324" s="104"/>
      <c r="AZ324" s="104"/>
      <c r="BA324" s="104"/>
      <c r="BB324" s="104"/>
      <c r="BC324" s="104"/>
      <c r="BD324" s="104"/>
      <c r="BE324" s="104"/>
      <c r="BF324" s="104"/>
      <c r="BG324" s="104"/>
      <c r="BH324" s="104"/>
      <c r="BI324" s="104"/>
      <c r="BJ324" s="104"/>
      <c r="BK324" s="104"/>
      <c r="BL324" s="104"/>
      <c r="BM324" s="104"/>
      <c r="BN324" s="104"/>
      <c r="BO324" s="104"/>
      <c r="BP324" s="104"/>
      <c r="BQ324" s="104"/>
      <c r="BR324" s="104"/>
      <c r="BS324" s="104"/>
      <c r="BT324" s="104"/>
      <c r="BU324" s="104"/>
      <c r="BV324" s="104"/>
      <c r="BW324" s="104"/>
      <c r="BX324" s="104"/>
      <c r="BY324" s="104"/>
      <c r="BZ324" s="104"/>
      <c r="CA324" s="104"/>
      <c r="CB324" s="104"/>
      <c r="CC324" s="104"/>
      <c r="CD324" s="104"/>
      <c r="CE324" s="104"/>
      <c r="CF324" s="104"/>
      <c r="CG324" s="104"/>
      <c r="CH324" s="104"/>
      <c r="CI324" s="104"/>
      <c r="CJ324" s="104"/>
      <c r="CK324" s="104"/>
    </row>
    <row r="325" spans="18:89" x14ac:dyDescent="0.35">
      <c r="R325" s="104"/>
      <c r="S325" s="104"/>
      <c r="T325" s="104"/>
      <c r="U325" s="104"/>
      <c r="V325" s="104"/>
      <c r="W325" s="104"/>
      <c r="X325" s="104"/>
      <c r="Y325" s="104"/>
      <c r="Z325" s="104"/>
      <c r="AA325" s="104"/>
      <c r="AB325" s="104"/>
      <c r="AC325" s="104"/>
      <c r="AD325" s="104"/>
      <c r="AE325" s="104"/>
      <c r="AF325" s="104"/>
      <c r="AG325" s="104"/>
      <c r="AH325" s="104"/>
      <c r="AI325" s="104"/>
      <c r="AJ325" s="104"/>
      <c r="AK325" s="104"/>
      <c r="AL325" s="104"/>
      <c r="AM325" s="104"/>
      <c r="AN325" s="104"/>
      <c r="AO325" s="104"/>
      <c r="AP325" s="104"/>
      <c r="AQ325" s="104"/>
      <c r="AR325" s="104"/>
      <c r="AS325" s="104"/>
      <c r="AT325" s="104"/>
      <c r="AU325" s="104"/>
      <c r="AV325" s="104"/>
      <c r="AW325" s="104"/>
      <c r="AX325" s="104"/>
      <c r="AY325" s="104"/>
      <c r="AZ325" s="104"/>
      <c r="BA325" s="104"/>
      <c r="BB325" s="104"/>
      <c r="BC325" s="104"/>
      <c r="BD325" s="104"/>
      <c r="BE325" s="104"/>
      <c r="BF325" s="104"/>
      <c r="BG325" s="104"/>
      <c r="BH325" s="104"/>
      <c r="BI325" s="104"/>
      <c r="BJ325" s="104"/>
      <c r="BK325" s="104"/>
      <c r="BL325" s="104"/>
      <c r="BM325" s="104"/>
      <c r="BN325" s="104"/>
      <c r="BO325" s="104"/>
      <c r="BP325" s="104"/>
      <c r="BQ325" s="104"/>
      <c r="BR325" s="104"/>
      <c r="BS325" s="104"/>
      <c r="BT325" s="104"/>
      <c r="BU325" s="104"/>
      <c r="BV325" s="104"/>
      <c r="BW325" s="104"/>
      <c r="BX325" s="104"/>
      <c r="BY325" s="104"/>
      <c r="BZ325" s="104"/>
      <c r="CA325" s="104"/>
      <c r="CB325" s="104"/>
      <c r="CC325" s="104"/>
      <c r="CD325" s="104"/>
      <c r="CE325" s="104"/>
      <c r="CF325" s="104"/>
      <c r="CG325" s="104"/>
      <c r="CH325" s="104"/>
      <c r="CI325" s="104"/>
      <c r="CJ325" s="104"/>
      <c r="CK325" s="104"/>
    </row>
    <row r="326" spans="18:89" x14ac:dyDescent="0.35">
      <c r="R326" s="104"/>
      <c r="S326" s="104"/>
      <c r="T326" s="104"/>
      <c r="U326" s="104"/>
      <c r="V326" s="104"/>
      <c r="W326" s="104"/>
      <c r="X326" s="104"/>
      <c r="Y326" s="104"/>
      <c r="Z326" s="104"/>
      <c r="AA326" s="104"/>
      <c r="AB326" s="104"/>
      <c r="AC326" s="104"/>
      <c r="AD326" s="104"/>
      <c r="AE326" s="104"/>
      <c r="AF326" s="104"/>
      <c r="AG326" s="104"/>
      <c r="AH326" s="104"/>
      <c r="AI326" s="104"/>
      <c r="AJ326" s="104"/>
      <c r="AK326" s="104"/>
      <c r="AL326" s="104"/>
      <c r="AM326" s="104"/>
      <c r="AN326" s="104"/>
      <c r="AO326" s="104"/>
      <c r="AP326" s="104"/>
      <c r="AQ326" s="104"/>
      <c r="AR326" s="104"/>
      <c r="AS326" s="104"/>
      <c r="AT326" s="104"/>
      <c r="AU326" s="104"/>
      <c r="AV326" s="104"/>
      <c r="AW326" s="104"/>
      <c r="AX326" s="104"/>
      <c r="AY326" s="104"/>
      <c r="AZ326" s="104"/>
      <c r="BA326" s="104"/>
      <c r="BB326" s="104"/>
      <c r="BC326" s="104"/>
      <c r="BD326" s="104"/>
      <c r="BE326" s="104"/>
      <c r="BF326" s="104"/>
      <c r="BG326" s="104"/>
      <c r="BH326" s="104"/>
      <c r="BI326" s="104"/>
      <c r="BJ326" s="104"/>
      <c r="BK326" s="104"/>
      <c r="BL326" s="104"/>
      <c r="BM326" s="104"/>
      <c r="BN326" s="104"/>
      <c r="BO326" s="104"/>
      <c r="BP326" s="104"/>
      <c r="BQ326" s="104"/>
      <c r="BR326" s="104"/>
      <c r="BS326" s="104"/>
      <c r="BT326" s="104"/>
      <c r="BU326" s="104"/>
      <c r="BV326" s="104"/>
      <c r="BW326" s="104"/>
      <c r="BX326" s="104"/>
      <c r="BY326" s="104"/>
      <c r="BZ326" s="104"/>
      <c r="CA326" s="104"/>
      <c r="CB326" s="104"/>
      <c r="CC326" s="104"/>
      <c r="CD326" s="104"/>
      <c r="CE326" s="104"/>
      <c r="CF326" s="104"/>
      <c r="CG326" s="104"/>
      <c r="CH326" s="104"/>
      <c r="CI326" s="104"/>
      <c r="CJ326" s="104"/>
      <c r="CK326" s="104"/>
    </row>
    <row r="327" spans="18:89" x14ac:dyDescent="0.35">
      <c r="R327" s="104"/>
      <c r="S327" s="104"/>
      <c r="T327" s="104"/>
      <c r="U327" s="104"/>
      <c r="V327" s="104"/>
      <c r="W327" s="104"/>
      <c r="X327" s="104"/>
      <c r="Y327" s="104"/>
      <c r="Z327" s="104"/>
      <c r="AA327" s="104"/>
      <c r="AB327" s="104"/>
      <c r="AC327" s="104"/>
      <c r="AD327" s="104"/>
      <c r="AE327" s="104"/>
      <c r="AF327" s="104"/>
      <c r="AG327" s="104"/>
      <c r="AH327" s="104"/>
      <c r="AI327" s="104"/>
      <c r="AJ327" s="104"/>
      <c r="AK327" s="104"/>
      <c r="AL327" s="104"/>
      <c r="AM327" s="104"/>
      <c r="AN327" s="104"/>
      <c r="AO327" s="104"/>
      <c r="AP327" s="104"/>
      <c r="AQ327" s="104"/>
      <c r="AR327" s="104"/>
      <c r="AS327" s="104"/>
      <c r="AT327" s="104"/>
      <c r="AU327" s="104"/>
      <c r="AV327" s="104"/>
      <c r="AW327" s="104"/>
      <c r="AX327" s="104"/>
      <c r="AY327" s="104"/>
      <c r="AZ327" s="104"/>
      <c r="BA327" s="104"/>
      <c r="BB327" s="104"/>
      <c r="BC327" s="104"/>
      <c r="BD327" s="104"/>
      <c r="BE327" s="104"/>
      <c r="BF327" s="104"/>
      <c r="BG327" s="104"/>
      <c r="BH327" s="104"/>
      <c r="BI327" s="104"/>
      <c r="BJ327" s="104"/>
      <c r="BK327" s="104"/>
      <c r="BL327" s="104"/>
      <c r="BM327" s="104"/>
      <c r="BN327" s="104"/>
      <c r="BO327" s="104"/>
      <c r="BP327" s="104"/>
      <c r="BQ327" s="104"/>
      <c r="BR327" s="104"/>
      <c r="BS327" s="104"/>
      <c r="BT327" s="104"/>
      <c r="BU327" s="104"/>
      <c r="BV327" s="104"/>
      <c r="BW327" s="104"/>
      <c r="BX327" s="104"/>
      <c r="BY327" s="104"/>
      <c r="BZ327" s="104"/>
      <c r="CA327" s="104"/>
      <c r="CB327" s="104"/>
      <c r="CC327" s="104"/>
      <c r="CD327" s="104"/>
      <c r="CE327" s="104"/>
      <c r="CF327" s="104"/>
      <c r="CG327" s="104"/>
      <c r="CH327" s="104"/>
      <c r="CI327" s="104"/>
      <c r="CJ327" s="104"/>
      <c r="CK327" s="104"/>
    </row>
    <row r="328" spans="18:89" x14ac:dyDescent="0.35">
      <c r="R328" s="104"/>
      <c r="S328" s="104"/>
      <c r="T328" s="104"/>
      <c r="U328" s="104"/>
      <c r="V328" s="104"/>
      <c r="W328" s="104"/>
      <c r="X328" s="104"/>
      <c r="Y328" s="104"/>
      <c r="Z328" s="104"/>
      <c r="AA328" s="104"/>
      <c r="AB328" s="104"/>
      <c r="AC328" s="104"/>
      <c r="AD328" s="104"/>
      <c r="AE328" s="104"/>
      <c r="AF328" s="104"/>
      <c r="AG328" s="104"/>
      <c r="AH328" s="104"/>
      <c r="AI328" s="104"/>
      <c r="AJ328" s="104"/>
      <c r="AK328" s="104"/>
      <c r="AL328" s="104"/>
      <c r="AM328" s="104"/>
      <c r="AN328" s="104"/>
      <c r="AO328" s="104"/>
      <c r="AP328" s="104"/>
      <c r="AQ328" s="104"/>
      <c r="AR328" s="104"/>
      <c r="AS328" s="104"/>
      <c r="AT328" s="104"/>
      <c r="AU328" s="104"/>
      <c r="AV328" s="104"/>
      <c r="AW328" s="104"/>
      <c r="AX328" s="104"/>
      <c r="AY328" s="104"/>
      <c r="AZ328" s="104"/>
      <c r="BA328" s="104"/>
      <c r="BB328" s="104"/>
      <c r="BC328" s="104"/>
      <c r="BD328" s="104"/>
      <c r="BE328" s="104"/>
      <c r="BF328" s="104"/>
      <c r="BG328" s="104"/>
      <c r="BH328" s="104"/>
      <c r="BI328" s="104"/>
      <c r="BJ328" s="104"/>
      <c r="BK328" s="104"/>
      <c r="BL328" s="104"/>
      <c r="BM328" s="104"/>
      <c r="BN328" s="104"/>
      <c r="BO328" s="104"/>
      <c r="BP328" s="104"/>
      <c r="BQ328" s="104"/>
      <c r="BR328" s="104"/>
      <c r="BS328" s="104"/>
      <c r="BT328" s="104"/>
      <c r="BU328" s="104"/>
      <c r="BV328" s="104"/>
      <c r="BW328" s="104"/>
      <c r="BX328" s="104"/>
      <c r="BY328" s="104"/>
      <c r="BZ328" s="104"/>
      <c r="CA328" s="104"/>
      <c r="CB328" s="104"/>
      <c r="CC328" s="104"/>
      <c r="CD328" s="104"/>
      <c r="CE328" s="104"/>
      <c r="CF328" s="104"/>
      <c r="CG328" s="104"/>
      <c r="CH328" s="104"/>
      <c r="CI328" s="104"/>
      <c r="CJ328" s="104"/>
      <c r="CK328" s="104"/>
    </row>
    <row r="329" spans="18:89" x14ac:dyDescent="0.35">
      <c r="R329" s="104"/>
      <c r="S329" s="104"/>
      <c r="T329" s="104"/>
      <c r="U329" s="104"/>
      <c r="V329" s="104"/>
      <c r="W329" s="104"/>
      <c r="X329" s="104"/>
      <c r="Y329" s="104"/>
      <c r="Z329" s="104"/>
      <c r="AA329" s="104"/>
      <c r="AB329" s="104"/>
      <c r="AC329" s="104"/>
      <c r="AD329" s="104"/>
      <c r="AE329" s="104"/>
      <c r="AF329" s="104"/>
      <c r="AG329" s="104"/>
      <c r="AH329" s="104"/>
      <c r="AI329" s="104"/>
      <c r="AJ329" s="104"/>
      <c r="AK329" s="104"/>
      <c r="AL329" s="104"/>
      <c r="AM329" s="104"/>
      <c r="AN329" s="104"/>
      <c r="AO329" s="104"/>
      <c r="AP329" s="104"/>
      <c r="AQ329" s="104"/>
      <c r="AR329" s="104"/>
      <c r="AS329" s="104"/>
      <c r="AT329" s="104"/>
      <c r="AU329" s="104"/>
      <c r="AV329" s="104"/>
      <c r="AW329" s="104"/>
      <c r="AX329" s="104"/>
      <c r="AY329" s="104"/>
      <c r="AZ329" s="104"/>
      <c r="BA329" s="104"/>
      <c r="BB329" s="104"/>
      <c r="BC329" s="104"/>
      <c r="BD329" s="104"/>
      <c r="BE329" s="104"/>
      <c r="BF329" s="104"/>
      <c r="BG329" s="104"/>
      <c r="BH329" s="104"/>
      <c r="BI329" s="104"/>
      <c r="BJ329" s="104"/>
      <c r="BK329" s="104"/>
      <c r="BL329" s="104"/>
      <c r="BM329" s="104"/>
      <c r="BN329" s="104"/>
      <c r="BO329" s="104"/>
      <c r="BP329" s="104"/>
      <c r="BQ329" s="104"/>
      <c r="BR329" s="104"/>
      <c r="BS329" s="104"/>
      <c r="BT329" s="104"/>
      <c r="BU329" s="104"/>
      <c r="BV329" s="104"/>
      <c r="BW329" s="104"/>
      <c r="BX329" s="104"/>
      <c r="BY329" s="104"/>
      <c r="BZ329" s="104"/>
      <c r="CA329" s="104"/>
      <c r="CB329" s="104"/>
      <c r="CC329" s="104"/>
      <c r="CD329" s="104"/>
      <c r="CE329" s="104"/>
      <c r="CF329" s="104"/>
      <c r="CG329" s="104"/>
      <c r="CH329" s="104"/>
      <c r="CI329" s="104"/>
      <c r="CJ329" s="104"/>
      <c r="CK329" s="104"/>
    </row>
    <row r="330" spans="18:89" x14ac:dyDescent="0.35">
      <c r="R330" s="104"/>
      <c r="S330" s="104"/>
      <c r="T330" s="104"/>
      <c r="U330" s="104"/>
      <c r="V330" s="104"/>
      <c r="W330" s="104"/>
      <c r="X330" s="104"/>
      <c r="Y330" s="104"/>
      <c r="Z330" s="104"/>
      <c r="AA330" s="104"/>
      <c r="AB330" s="104"/>
      <c r="AC330" s="104"/>
      <c r="AD330" s="104"/>
      <c r="AE330" s="104"/>
      <c r="AF330" s="104"/>
      <c r="AG330" s="104"/>
      <c r="AH330" s="104"/>
      <c r="AI330" s="104"/>
      <c r="AJ330" s="104"/>
      <c r="AK330" s="104"/>
      <c r="AL330" s="104"/>
      <c r="AM330" s="104"/>
      <c r="AN330" s="104"/>
      <c r="AO330" s="104"/>
      <c r="AP330" s="104"/>
      <c r="AQ330" s="104"/>
      <c r="AR330" s="104"/>
      <c r="AS330" s="104"/>
      <c r="AT330" s="104"/>
      <c r="AU330" s="104"/>
      <c r="AV330" s="104"/>
      <c r="AW330" s="104"/>
      <c r="AX330" s="104"/>
      <c r="AY330" s="104"/>
      <c r="AZ330" s="104"/>
      <c r="BA330" s="104"/>
      <c r="BB330" s="104"/>
      <c r="BC330" s="104"/>
      <c r="BD330" s="104"/>
      <c r="BE330" s="104"/>
      <c r="BF330" s="104"/>
      <c r="BG330" s="104"/>
      <c r="BH330" s="104"/>
      <c r="BI330" s="104"/>
      <c r="BJ330" s="104"/>
      <c r="BK330" s="104"/>
      <c r="BL330" s="104"/>
      <c r="BM330" s="104"/>
      <c r="BN330" s="104"/>
      <c r="BO330" s="104"/>
      <c r="BP330" s="104"/>
      <c r="BQ330" s="104"/>
      <c r="BR330" s="104"/>
      <c r="BS330" s="104"/>
      <c r="BT330" s="104"/>
      <c r="BU330" s="104"/>
      <c r="BV330" s="104"/>
      <c r="BW330" s="104"/>
      <c r="BX330" s="104"/>
      <c r="BY330" s="104"/>
      <c r="BZ330" s="104"/>
      <c r="CA330" s="104"/>
      <c r="CB330" s="104"/>
      <c r="CC330" s="104"/>
      <c r="CD330" s="104"/>
      <c r="CE330" s="104"/>
      <c r="CF330" s="104"/>
      <c r="CG330" s="104"/>
      <c r="CH330" s="104"/>
      <c r="CI330" s="104"/>
      <c r="CJ330" s="104"/>
      <c r="CK330" s="104"/>
    </row>
    <row r="331" spans="18:89" x14ac:dyDescent="0.35">
      <c r="R331" s="104"/>
      <c r="S331" s="104"/>
      <c r="T331" s="104"/>
      <c r="U331" s="104"/>
      <c r="V331" s="104"/>
      <c r="W331" s="104"/>
      <c r="X331" s="104"/>
      <c r="Y331" s="104"/>
      <c r="Z331" s="104"/>
      <c r="AA331" s="104"/>
      <c r="AB331" s="104"/>
      <c r="AC331" s="104"/>
      <c r="AD331" s="104"/>
      <c r="AE331" s="104"/>
      <c r="AF331" s="104"/>
      <c r="AG331" s="104"/>
      <c r="AH331" s="104"/>
      <c r="AI331" s="104"/>
      <c r="AJ331" s="104"/>
      <c r="AK331" s="104"/>
      <c r="AL331" s="104"/>
      <c r="AM331" s="104"/>
      <c r="AN331" s="104"/>
      <c r="AO331" s="104"/>
      <c r="AP331" s="104"/>
      <c r="AQ331" s="104"/>
      <c r="AR331" s="104"/>
      <c r="AS331" s="104"/>
      <c r="AT331" s="104"/>
      <c r="AU331" s="104"/>
      <c r="AV331" s="104"/>
      <c r="AW331" s="104"/>
      <c r="AX331" s="104"/>
      <c r="AY331" s="104"/>
      <c r="AZ331" s="104"/>
      <c r="BA331" s="104"/>
      <c r="BB331" s="104"/>
      <c r="BC331" s="104"/>
      <c r="BD331" s="104"/>
      <c r="BE331" s="104"/>
      <c r="BF331" s="104"/>
      <c r="BG331" s="104"/>
      <c r="BH331" s="104"/>
      <c r="BI331" s="104"/>
      <c r="BJ331" s="104"/>
      <c r="BK331" s="104"/>
      <c r="BL331" s="104"/>
      <c r="BM331" s="104"/>
      <c r="BN331" s="104"/>
      <c r="BO331" s="104"/>
      <c r="BP331" s="104"/>
      <c r="BQ331" s="104"/>
      <c r="BR331" s="104"/>
      <c r="BS331" s="104"/>
      <c r="BT331" s="104"/>
      <c r="BU331" s="104"/>
      <c r="BV331" s="104"/>
      <c r="BW331" s="104"/>
      <c r="BX331" s="104"/>
      <c r="BY331" s="104"/>
      <c r="BZ331" s="104"/>
      <c r="CA331" s="104"/>
      <c r="CB331" s="104"/>
      <c r="CC331" s="104"/>
      <c r="CD331" s="104"/>
      <c r="CE331" s="104"/>
      <c r="CF331" s="104"/>
      <c r="CG331" s="104"/>
      <c r="CH331" s="104"/>
      <c r="CI331" s="104"/>
      <c r="CJ331" s="104"/>
      <c r="CK331" s="104"/>
    </row>
    <row r="332" spans="18:89" x14ac:dyDescent="0.35">
      <c r="R332" s="104"/>
      <c r="S332" s="104"/>
      <c r="T332" s="104"/>
      <c r="U332" s="104"/>
      <c r="V332" s="104"/>
      <c r="W332" s="104"/>
      <c r="X332" s="104"/>
      <c r="Y332" s="104"/>
      <c r="Z332" s="104"/>
      <c r="AA332" s="104"/>
      <c r="AB332" s="104"/>
      <c r="AC332" s="104"/>
      <c r="AD332" s="104"/>
      <c r="AE332" s="104"/>
      <c r="AF332" s="104"/>
      <c r="AG332" s="104"/>
      <c r="AH332" s="104"/>
      <c r="AI332" s="104"/>
      <c r="AJ332" s="104"/>
      <c r="AK332" s="104"/>
      <c r="AL332" s="104"/>
      <c r="AM332" s="104"/>
      <c r="AN332" s="104"/>
      <c r="AO332" s="104"/>
      <c r="AP332" s="104"/>
      <c r="AQ332" s="104"/>
      <c r="AR332" s="104"/>
      <c r="AS332" s="104"/>
      <c r="AT332" s="104"/>
      <c r="AU332" s="104"/>
      <c r="AV332" s="104"/>
      <c r="AW332" s="104"/>
      <c r="AX332" s="104"/>
      <c r="AY332" s="104"/>
      <c r="AZ332" s="104"/>
      <c r="BA332" s="104"/>
      <c r="BB332" s="104"/>
      <c r="BC332" s="104"/>
      <c r="BD332" s="104"/>
      <c r="BE332" s="104"/>
      <c r="BF332" s="104"/>
      <c r="BG332" s="104"/>
      <c r="BH332" s="104"/>
      <c r="BI332" s="104"/>
      <c r="BJ332" s="104"/>
      <c r="BK332" s="104"/>
      <c r="BL332" s="104"/>
      <c r="BM332" s="104"/>
      <c r="BN332" s="104"/>
      <c r="BO332" s="104"/>
      <c r="BP332" s="104"/>
      <c r="BQ332" s="104"/>
      <c r="BR332" s="104"/>
      <c r="BS332" s="104"/>
      <c r="BT332" s="104"/>
      <c r="BU332" s="104"/>
      <c r="BV332" s="104"/>
      <c r="BW332" s="104"/>
      <c r="BX332" s="104"/>
      <c r="BY332" s="104"/>
      <c r="BZ332" s="104"/>
      <c r="CA332" s="104"/>
      <c r="CB332" s="104"/>
      <c r="CC332" s="104"/>
      <c r="CD332" s="104"/>
      <c r="CE332" s="104"/>
      <c r="CF332" s="104"/>
      <c r="CG332" s="104"/>
      <c r="CH332" s="104"/>
      <c r="CI332" s="104"/>
      <c r="CJ332" s="104"/>
      <c r="CK332" s="104"/>
    </row>
    <row r="333" spans="18:89" x14ac:dyDescent="0.35">
      <c r="R333" s="104"/>
      <c r="S333" s="104"/>
      <c r="T333" s="104"/>
      <c r="U333" s="104"/>
      <c r="V333" s="104"/>
      <c r="W333" s="104"/>
      <c r="X333" s="104"/>
      <c r="Y333" s="104"/>
      <c r="Z333" s="104"/>
      <c r="AA333" s="104"/>
      <c r="AB333" s="104"/>
      <c r="AC333" s="104"/>
      <c r="AD333" s="104"/>
      <c r="AE333" s="104"/>
      <c r="AF333" s="104"/>
      <c r="AG333" s="104"/>
      <c r="AH333" s="104"/>
      <c r="AI333" s="104"/>
      <c r="AJ333" s="104"/>
      <c r="AK333" s="104"/>
      <c r="AL333" s="104"/>
      <c r="AM333" s="104"/>
      <c r="AN333" s="104"/>
      <c r="AO333" s="104"/>
      <c r="AP333" s="104"/>
      <c r="AQ333" s="104"/>
      <c r="AR333" s="104"/>
      <c r="AS333" s="104"/>
      <c r="AT333" s="104"/>
      <c r="AU333" s="104"/>
      <c r="AV333" s="104"/>
      <c r="AW333" s="104"/>
      <c r="AX333" s="104"/>
      <c r="AY333" s="104"/>
      <c r="AZ333" s="104"/>
      <c r="BA333" s="104"/>
      <c r="BB333" s="104"/>
      <c r="BC333" s="104"/>
      <c r="BD333" s="104"/>
      <c r="BE333" s="104"/>
      <c r="BF333" s="104"/>
      <c r="BG333" s="104"/>
      <c r="BH333" s="104"/>
      <c r="BI333" s="104"/>
      <c r="BJ333" s="104"/>
      <c r="BK333" s="104"/>
      <c r="BL333" s="104"/>
      <c r="BM333" s="104"/>
      <c r="BN333" s="104"/>
      <c r="BO333" s="104"/>
      <c r="BP333" s="104"/>
      <c r="BQ333" s="104"/>
      <c r="BR333" s="104"/>
      <c r="BS333" s="104"/>
      <c r="BT333" s="104"/>
      <c r="BU333" s="104"/>
      <c r="BV333" s="104"/>
      <c r="BW333" s="104"/>
      <c r="BX333" s="104"/>
      <c r="BY333" s="104"/>
      <c r="BZ333" s="104"/>
      <c r="CA333" s="104"/>
      <c r="CB333" s="104"/>
      <c r="CC333" s="104"/>
      <c r="CD333" s="104"/>
      <c r="CE333" s="104"/>
      <c r="CF333" s="104"/>
      <c r="CG333" s="104"/>
      <c r="CH333" s="104"/>
      <c r="CI333" s="104"/>
      <c r="CJ333" s="104"/>
      <c r="CK333" s="104"/>
    </row>
    <row r="334" spans="18:89" x14ac:dyDescent="0.35">
      <c r="R334" s="104"/>
      <c r="S334" s="104"/>
      <c r="T334" s="104"/>
      <c r="U334" s="104"/>
      <c r="V334" s="104"/>
      <c r="W334" s="104"/>
      <c r="X334" s="104"/>
      <c r="Y334" s="104"/>
      <c r="Z334" s="104"/>
      <c r="AA334" s="104"/>
      <c r="AB334" s="104"/>
      <c r="AC334" s="104"/>
      <c r="AD334" s="104"/>
      <c r="AE334" s="104"/>
      <c r="AF334" s="104"/>
      <c r="AG334" s="104"/>
      <c r="AH334" s="104"/>
      <c r="AI334" s="104"/>
      <c r="AJ334" s="104"/>
      <c r="AK334" s="104"/>
      <c r="AL334" s="104"/>
      <c r="AM334" s="104"/>
      <c r="AN334" s="104"/>
      <c r="AO334" s="104"/>
      <c r="AP334" s="104"/>
      <c r="AQ334" s="104"/>
      <c r="AR334" s="104"/>
      <c r="AS334" s="104"/>
      <c r="AT334" s="104"/>
      <c r="AU334" s="104"/>
      <c r="AV334" s="104"/>
      <c r="AW334" s="104"/>
      <c r="AX334" s="104"/>
      <c r="AY334" s="104"/>
      <c r="AZ334" s="104"/>
      <c r="BA334" s="104"/>
      <c r="BB334" s="104"/>
      <c r="BC334" s="104"/>
      <c r="BD334" s="104"/>
      <c r="BE334" s="104"/>
      <c r="BF334" s="104"/>
      <c r="BG334" s="104"/>
      <c r="BH334" s="104"/>
      <c r="BI334" s="104"/>
      <c r="BJ334" s="104"/>
      <c r="BK334" s="104"/>
      <c r="BL334" s="104"/>
      <c r="BM334" s="104"/>
      <c r="BN334" s="104"/>
      <c r="BO334" s="104"/>
      <c r="BP334" s="104"/>
      <c r="BQ334" s="104"/>
      <c r="BR334" s="104"/>
      <c r="BS334" s="104"/>
      <c r="BT334" s="104"/>
      <c r="BU334" s="104"/>
      <c r="BV334" s="104"/>
      <c r="BW334" s="104"/>
      <c r="BX334" s="104"/>
      <c r="BY334" s="104"/>
      <c r="BZ334" s="104"/>
      <c r="CA334" s="104"/>
      <c r="CB334" s="104"/>
      <c r="CC334" s="104"/>
      <c r="CD334" s="104"/>
      <c r="CE334" s="104"/>
      <c r="CF334" s="104"/>
      <c r="CG334" s="104"/>
      <c r="CH334" s="104"/>
      <c r="CI334" s="104"/>
      <c r="CJ334" s="104"/>
      <c r="CK334" s="104"/>
    </row>
    <row r="335" spans="18:89" x14ac:dyDescent="0.35">
      <c r="R335" s="104"/>
      <c r="S335" s="104"/>
      <c r="T335" s="104"/>
      <c r="U335" s="104"/>
      <c r="V335" s="104"/>
      <c r="W335" s="104"/>
      <c r="X335" s="104"/>
      <c r="Y335" s="104"/>
      <c r="Z335" s="104"/>
      <c r="AA335" s="104"/>
      <c r="AB335" s="104"/>
      <c r="AC335" s="104"/>
      <c r="AD335" s="104"/>
      <c r="AE335" s="104"/>
      <c r="AF335" s="104"/>
      <c r="AG335" s="104"/>
      <c r="AH335" s="104"/>
      <c r="AI335" s="104"/>
      <c r="AJ335" s="104"/>
      <c r="AK335" s="104"/>
      <c r="AL335" s="104"/>
      <c r="AM335" s="104"/>
      <c r="AN335" s="104"/>
      <c r="AO335" s="104"/>
      <c r="AP335" s="104"/>
      <c r="AQ335" s="104"/>
      <c r="AR335" s="104"/>
      <c r="AS335" s="104"/>
      <c r="AT335" s="104"/>
      <c r="AU335" s="104"/>
      <c r="AV335" s="104"/>
      <c r="AW335" s="104"/>
      <c r="AX335" s="104"/>
      <c r="AY335" s="104"/>
      <c r="AZ335" s="104"/>
      <c r="BA335" s="104"/>
      <c r="BB335" s="104"/>
      <c r="BC335" s="104"/>
      <c r="BD335" s="104"/>
      <c r="BE335" s="104"/>
      <c r="BF335" s="104"/>
      <c r="BG335" s="104"/>
      <c r="BH335" s="104"/>
      <c r="BI335" s="104"/>
      <c r="BJ335" s="104"/>
      <c r="BK335" s="104"/>
      <c r="BL335" s="104"/>
      <c r="BM335" s="104"/>
      <c r="BN335" s="104"/>
      <c r="BO335" s="104"/>
      <c r="BP335" s="104"/>
      <c r="BQ335" s="104"/>
      <c r="BR335" s="104"/>
      <c r="BS335" s="104"/>
      <c r="BT335" s="104"/>
      <c r="BU335" s="104"/>
      <c r="BV335" s="104"/>
      <c r="BW335" s="104"/>
      <c r="BX335" s="104"/>
      <c r="BY335" s="104"/>
      <c r="BZ335" s="104"/>
      <c r="CA335" s="104"/>
      <c r="CB335" s="104"/>
      <c r="CC335" s="104"/>
      <c r="CD335" s="104"/>
      <c r="CE335" s="104"/>
      <c r="CF335" s="104"/>
      <c r="CG335" s="104"/>
      <c r="CH335" s="104"/>
      <c r="CI335" s="104"/>
      <c r="CJ335" s="104"/>
      <c r="CK335" s="104"/>
    </row>
    <row r="336" spans="18:89" x14ac:dyDescent="0.35">
      <c r="R336" s="104"/>
      <c r="S336" s="104"/>
      <c r="T336" s="104"/>
      <c r="U336" s="104"/>
      <c r="V336" s="104"/>
      <c r="W336" s="104"/>
      <c r="X336" s="104"/>
      <c r="Y336" s="104"/>
      <c r="Z336" s="104"/>
      <c r="AA336" s="104"/>
      <c r="AB336" s="104"/>
      <c r="AC336" s="104"/>
      <c r="AD336" s="104"/>
      <c r="AE336" s="104"/>
      <c r="AF336" s="104"/>
      <c r="AG336" s="104"/>
      <c r="AH336" s="104"/>
      <c r="AI336" s="104"/>
      <c r="AJ336" s="104"/>
      <c r="AK336" s="104"/>
      <c r="AL336" s="104"/>
      <c r="AM336" s="104"/>
      <c r="AN336" s="104"/>
      <c r="AO336" s="104"/>
      <c r="AP336" s="104"/>
      <c r="AQ336" s="104"/>
      <c r="AR336" s="104"/>
      <c r="AS336" s="104"/>
      <c r="AT336" s="104"/>
      <c r="AU336" s="104"/>
      <c r="AV336" s="104"/>
      <c r="AW336" s="104"/>
      <c r="AX336" s="104"/>
      <c r="AY336" s="104"/>
      <c r="AZ336" s="104"/>
      <c r="BA336" s="104"/>
      <c r="BB336" s="104"/>
      <c r="BC336" s="104"/>
      <c r="BD336" s="104"/>
      <c r="BE336" s="104"/>
      <c r="BF336" s="104"/>
      <c r="BG336" s="104"/>
      <c r="BH336" s="104"/>
      <c r="BI336" s="104"/>
      <c r="BJ336" s="104"/>
      <c r="BK336" s="104"/>
      <c r="BL336" s="104"/>
      <c r="BM336" s="104"/>
      <c r="BN336" s="104"/>
      <c r="BO336" s="104"/>
      <c r="BP336" s="104"/>
      <c r="BQ336" s="104"/>
      <c r="BR336" s="104"/>
      <c r="BS336" s="104"/>
      <c r="BT336" s="104"/>
      <c r="BU336" s="104"/>
      <c r="BV336" s="104"/>
      <c r="BW336" s="104"/>
      <c r="BX336" s="104"/>
      <c r="BY336" s="104"/>
      <c r="BZ336" s="104"/>
      <c r="CA336" s="104"/>
      <c r="CB336" s="104"/>
      <c r="CC336" s="104"/>
      <c r="CD336" s="104"/>
      <c r="CE336" s="104"/>
      <c r="CF336" s="104"/>
      <c r="CG336" s="104"/>
      <c r="CH336" s="104"/>
      <c r="CI336" s="104"/>
      <c r="CJ336" s="104"/>
      <c r="CK336" s="104"/>
    </row>
    <row r="337" spans="18:89" x14ac:dyDescent="0.35">
      <c r="R337" s="104"/>
      <c r="S337" s="104"/>
      <c r="T337" s="104"/>
      <c r="U337" s="104"/>
      <c r="V337" s="104"/>
      <c r="W337" s="104"/>
      <c r="X337" s="104"/>
      <c r="Y337" s="104"/>
      <c r="Z337" s="104"/>
      <c r="AA337" s="104"/>
      <c r="AB337" s="104"/>
      <c r="AC337" s="104"/>
      <c r="AD337" s="104"/>
      <c r="AE337" s="104"/>
      <c r="AF337" s="104"/>
      <c r="AG337" s="104"/>
      <c r="AH337" s="104"/>
      <c r="AI337" s="104"/>
      <c r="AJ337" s="104"/>
      <c r="AK337" s="104"/>
      <c r="AL337" s="104"/>
      <c r="AM337" s="104"/>
      <c r="AN337" s="104"/>
      <c r="AO337" s="104"/>
      <c r="AP337" s="104"/>
      <c r="AQ337" s="104"/>
      <c r="AR337" s="104"/>
      <c r="AS337" s="104"/>
      <c r="AT337" s="104"/>
      <c r="AU337" s="104"/>
      <c r="AV337" s="104"/>
      <c r="AW337" s="104"/>
      <c r="AX337" s="104"/>
      <c r="AY337" s="104"/>
      <c r="AZ337" s="104"/>
      <c r="BA337" s="104"/>
      <c r="BB337" s="104"/>
      <c r="BC337" s="104"/>
      <c r="BD337" s="104"/>
      <c r="BE337" s="104"/>
      <c r="BF337" s="104"/>
      <c r="BG337" s="104"/>
      <c r="BH337" s="104"/>
      <c r="BI337" s="104"/>
      <c r="BJ337" s="104"/>
      <c r="BK337" s="104"/>
      <c r="BL337" s="104"/>
      <c r="BM337" s="104"/>
      <c r="BN337" s="104"/>
      <c r="BO337" s="104"/>
      <c r="BP337" s="104"/>
      <c r="BQ337" s="104"/>
      <c r="BR337" s="104"/>
      <c r="BS337" s="104"/>
      <c r="BT337" s="104"/>
      <c r="BU337" s="104"/>
      <c r="BV337" s="104"/>
      <c r="BW337" s="104"/>
      <c r="BX337" s="104"/>
      <c r="BY337" s="104"/>
      <c r="BZ337" s="104"/>
      <c r="CA337" s="104"/>
      <c r="CB337" s="104"/>
      <c r="CC337" s="104"/>
      <c r="CD337" s="104"/>
      <c r="CE337" s="104"/>
      <c r="CF337" s="104"/>
      <c r="CG337" s="104"/>
      <c r="CH337" s="104"/>
      <c r="CI337" s="104"/>
      <c r="CJ337" s="104"/>
      <c r="CK337" s="104"/>
    </row>
    <row r="338" spans="18:89" x14ac:dyDescent="0.35">
      <c r="R338" s="104"/>
      <c r="S338" s="104"/>
      <c r="T338" s="104"/>
      <c r="U338" s="104"/>
      <c r="V338" s="104"/>
      <c r="W338" s="104"/>
      <c r="X338" s="104"/>
      <c r="Y338" s="104"/>
      <c r="Z338" s="104"/>
      <c r="AA338" s="104"/>
      <c r="AB338" s="104"/>
      <c r="AC338" s="104"/>
      <c r="AD338" s="104"/>
      <c r="AE338" s="104"/>
      <c r="AF338" s="104"/>
      <c r="AG338" s="104"/>
      <c r="AH338" s="104"/>
      <c r="AI338" s="104"/>
      <c r="AJ338" s="104"/>
      <c r="AK338" s="104"/>
      <c r="AL338" s="104"/>
      <c r="AM338" s="104"/>
      <c r="AN338" s="104"/>
      <c r="AO338" s="104"/>
      <c r="AP338" s="104"/>
      <c r="AQ338" s="104"/>
      <c r="AR338" s="104"/>
      <c r="AS338" s="104"/>
      <c r="AT338" s="104"/>
      <c r="AU338" s="104"/>
      <c r="AV338" s="104"/>
      <c r="AW338" s="104"/>
      <c r="AX338" s="104"/>
      <c r="AY338" s="104"/>
      <c r="AZ338" s="104"/>
      <c r="BA338" s="104"/>
      <c r="BB338" s="104"/>
      <c r="BC338" s="104"/>
      <c r="BD338" s="104"/>
      <c r="BE338" s="104"/>
      <c r="BF338" s="104"/>
      <c r="BG338" s="104"/>
      <c r="BH338" s="104"/>
      <c r="BI338" s="104"/>
      <c r="BJ338" s="104"/>
      <c r="BK338" s="104"/>
      <c r="BL338" s="104"/>
      <c r="BM338" s="104"/>
      <c r="BN338" s="104"/>
      <c r="BO338" s="104"/>
      <c r="BP338" s="104"/>
      <c r="BQ338" s="104"/>
      <c r="BR338" s="104"/>
      <c r="BS338" s="104"/>
      <c r="BT338" s="104"/>
      <c r="BU338" s="104"/>
      <c r="BV338" s="104"/>
      <c r="BW338" s="104"/>
      <c r="BX338" s="104"/>
      <c r="BY338" s="104"/>
      <c r="BZ338" s="104"/>
      <c r="CA338" s="104"/>
      <c r="CB338" s="104"/>
      <c r="CC338" s="104"/>
      <c r="CD338" s="104"/>
      <c r="CE338" s="104"/>
      <c r="CF338" s="104"/>
      <c r="CG338" s="104"/>
      <c r="CH338" s="104"/>
      <c r="CI338" s="104"/>
      <c r="CJ338" s="104"/>
      <c r="CK338" s="104"/>
    </row>
    <row r="339" spans="18:89" x14ac:dyDescent="0.35">
      <c r="R339" s="104"/>
      <c r="S339" s="104"/>
      <c r="T339" s="104"/>
      <c r="U339" s="104"/>
      <c r="V339" s="104"/>
      <c r="W339" s="104"/>
      <c r="X339" s="104"/>
      <c r="Y339" s="104"/>
      <c r="Z339" s="104"/>
      <c r="AA339" s="104"/>
      <c r="AB339" s="104"/>
      <c r="AC339" s="104"/>
      <c r="AD339" s="104"/>
      <c r="AE339" s="104"/>
      <c r="AF339" s="104"/>
      <c r="AG339" s="104"/>
      <c r="AH339" s="104"/>
      <c r="AI339" s="104"/>
      <c r="AJ339" s="104"/>
      <c r="AK339" s="104"/>
      <c r="AL339" s="104"/>
      <c r="AM339" s="104"/>
      <c r="AN339" s="104"/>
      <c r="AO339" s="104"/>
      <c r="AP339" s="104"/>
      <c r="AQ339" s="104"/>
      <c r="AR339" s="104"/>
      <c r="AS339" s="104"/>
      <c r="AT339" s="104"/>
      <c r="AU339" s="104"/>
      <c r="AV339" s="104"/>
      <c r="AW339" s="104"/>
      <c r="AX339" s="104"/>
      <c r="AY339" s="104"/>
      <c r="AZ339" s="104"/>
      <c r="BA339" s="104"/>
      <c r="BB339" s="104"/>
      <c r="BC339" s="104"/>
      <c r="BD339" s="104"/>
      <c r="BE339" s="104"/>
      <c r="BF339" s="104"/>
      <c r="BG339" s="104"/>
      <c r="BH339" s="104"/>
      <c r="BI339" s="104"/>
      <c r="BJ339" s="104"/>
      <c r="BK339" s="104"/>
      <c r="BL339" s="104"/>
      <c r="BM339" s="104"/>
      <c r="BN339" s="104"/>
      <c r="BO339" s="104"/>
      <c r="BP339" s="104"/>
      <c r="BQ339" s="104"/>
      <c r="BR339" s="104"/>
      <c r="BS339" s="104"/>
      <c r="BT339" s="104"/>
      <c r="BU339" s="104"/>
      <c r="BV339" s="104"/>
      <c r="BW339" s="104"/>
      <c r="BX339" s="104"/>
      <c r="BY339" s="104"/>
      <c r="BZ339" s="104"/>
      <c r="CA339" s="104"/>
      <c r="CB339" s="104"/>
      <c r="CC339" s="104"/>
      <c r="CD339" s="104"/>
      <c r="CE339" s="104"/>
      <c r="CF339" s="104"/>
      <c r="CG339" s="104"/>
      <c r="CH339" s="104"/>
      <c r="CI339" s="104"/>
      <c r="CJ339" s="104"/>
      <c r="CK339" s="104"/>
    </row>
    <row r="340" spans="18:89" x14ac:dyDescent="0.35">
      <c r="R340" s="104"/>
      <c r="S340" s="104"/>
      <c r="T340" s="104"/>
      <c r="U340" s="104"/>
      <c r="V340" s="104"/>
      <c r="W340" s="104"/>
      <c r="X340" s="104"/>
      <c r="Y340" s="104"/>
      <c r="Z340" s="104"/>
      <c r="AA340" s="104"/>
      <c r="AB340" s="104"/>
      <c r="AC340" s="104"/>
      <c r="AD340" s="104"/>
      <c r="AE340" s="104"/>
      <c r="AF340" s="104"/>
      <c r="AG340" s="104"/>
      <c r="AH340" s="104"/>
      <c r="AI340" s="104"/>
      <c r="AJ340" s="104"/>
      <c r="AK340" s="104"/>
      <c r="AL340" s="104"/>
      <c r="AM340" s="104"/>
      <c r="AN340" s="104"/>
      <c r="AO340" s="104"/>
      <c r="AP340" s="104"/>
      <c r="AQ340" s="104"/>
      <c r="AR340" s="104"/>
      <c r="AS340" s="104"/>
      <c r="AT340" s="104"/>
      <c r="AU340" s="104"/>
      <c r="AV340" s="104"/>
      <c r="AW340" s="104"/>
      <c r="AX340" s="104"/>
      <c r="AY340" s="104"/>
      <c r="AZ340" s="104"/>
      <c r="BA340" s="104"/>
      <c r="BB340" s="104"/>
      <c r="BC340" s="104"/>
      <c r="BD340" s="104"/>
      <c r="BE340" s="104"/>
      <c r="BF340" s="104"/>
      <c r="BG340" s="104"/>
      <c r="BH340" s="104"/>
      <c r="BI340" s="104"/>
      <c r="BJ340" s="104"/>
      <c r="BK340" s="104"/>
      <c r="BL340" s="104"/>
      <c r="BM340" s="104"/>
      <c r="BN340" s="104"/>
      <c r="BO340" s="104"/>
      <c r="BP340" s="104"/>
      <c r="BQ340" s="104"/>
      <c r="BR340" s="104"/>
      <c r="BS340" s="104"/>
      <c r="BT340" s="104"/>
      <c r="BU340" s="104"/>
      <c r="BV340" s="104"/>
      <c r="BW340" s="104"/>
      <c r="BX340" s="104"/>
      <c r="BY340" s="104"/>
      <c r="BZ340" s="104"/>
      <c r="CA340" s="104"/>
      <c r="CB340" s="104"/>
      <c r="CC340" s="104"/>
      <c r="CD340" s="104"/>
      <c r="CE340" s="104"/>
      <c r="CF340" s="104"/>
      <c r="CG340" s="104"/>
      <c r="CH340" s="104"/>
      <c r="CI340" s="104"/>
      <c r="CJ340" s="104"/>
      <c r="CK340" s="104"/>
    </row>
    <row r="341" spans="18:89" x14ac:dyDescent="0.35">
      <c r="R341" s="104"/>
      <c r="S341" s="104"/>
      <c r="T341" s="104"/>
      <c r="U341" s="104"/>
      <c r="V341" s="104"/>
      <c r="W341" s="104"/>
      <c r="X341" s="104"/>
      <c r="Y341" s="104"/>
      <c r="Z341" s="104"/>
      <c r="AA341" s="104"/>
      <c r="AB341" s="104"/>
      <c r="AC341" s="104"/>
      <c r="AD341" s="104"/>
      <c r="AE341" s="104"/>
      <c r="AF341" s="104"/>
      <c r="AG341" s="104"/>
      <c r="AH341" s="104"/>
      <c r="AI341" s="104"/>
      <c r="AJ341" s="104"/>
      <c r="AK341" s="104"/>
      <c r="AL341" s="104"/>
      <c r="AM341" s="104"/>
      <c r="AN341" s="104"/>
      <c r="AO341" s="104"/>
      <c r="AP341" s="104"/>
      <c r="AQ341" s="104"/>
      <c r="AR341" s="104"/>
      <c r="AS341" s="104"/>
      <c r="AT341" s="104"/>
      <c r="AU341" s="104"/>
      <c r="AV341" s="104"/>
      <c r="AW341" s="104"/>
      <c r="AX341" s="104"/>
      <c r="AY341" s="104"/>
      <c r="AZ341" s="104"/>
      <c r="BA341" s="104"/>
      <c r="BB341" s="104"/>
      <c r="BC341" s="104"/>
      <c r="BD341" s="104"/>
      <c r="BE341" s="104"/>
      <c r="BF341" s="104"/>
      <c r="BG341" s="104"/>
      <c r="BH341" s="104"/>
      <c r="BI341" s="104"/>
      <c r="BJ341" s="104"/>
      <c r="BK341" s="104"/>
      <c r="BL341" s="104"/>
      <c r="BM341" s="104"/>
      <c r="BN341" s="104"/>
      <c r="BO341" s="104"/>
      <c r="BP341" s="104"/>
      <c r="BQ341" s="104"/>
      <c r="BR341" s="104"/>
      <c r="BS341" s="104"/>
      <c r="BT341" s="104"/>
      <c r="BU341" s="104"/>
      <c r="BV341" s="104"/>
      <c r="BW341" s="104"/>
      <c r="BX341" s="104"/>
      <c r="BY341" s="104"/>
      <c r="BZ341" s="104"/>
      <c r="CA341" s="104"/>
      <c r="CB341" s="104"/>
      <c r="CC341" s="104"/>
      <c r="CD341" s="104"/>
      <c r="CE341" s="104"/>
      <c r="CF341" s="104"/>
      <c r="CG341" s="104"/>
      <c r="CH341" s="104"/>
      <c r="CI341" s="104"/>
      <c r="CJ341" s="104"/>
      <c r="CK341" s="104"/>
    </row>
    <row r="342" spans="18:89" x14ac:dyDescent="0.35">
      <c r="R342" s="104"/>
      <c r="S342" s="104"/>
      <c r="T342" s="104"/>
      <c r="U342" s="104"/>
      <c r="V342" s="104"/>
      <c r="W342" s="104"/>
      <c r="X342" s="104"/>
      <c r="Y342" s="104"/>
      <c r="Z342" s="104"/>
      <c r="AA342" s="104"/>
      <c r="AB342" s="104"/>
      <c r="AC342" s="104"/>
      <c r="AD342" s="104"/>
      <c r="AE342" s="104"/>
      <c r="AF342" s="104"/>
      <c r="AG342" s="104"/>
      <c r="AH342" s="104"/>
      <c r="AI342" s="104"/>
      <c r="AJ342" s="104"/>
      <c r="AK342" s="104"/>
      <c r="AL342" s="104"/>
      <c r="AM342" s="104"/>
      <c r="AN342" s="104"/>
      <c r="AO342" s="104"/>
      <c r="AP342" s="104"/>
      <c r="AQ342" s="104"/>
      <c r="AR342" s="104"/>
      <c r="AS342" s="104"/>
      <c r="AT342" s="104"/>
      <c r="AU342" s="104"/>
      <c r="AV342" s="104"/>
      <c r="AW342" s="104"/>
      <c r="AX342" s="104"/>
      <c r="AY342" s="104"/>
      <c r="AZ342" s="104"/>
      <c r="BA342" s="104"/>
      <c r="BB342" s="104"/>
      <c r="BC342" s="104"/>
      <c r="BD342" s="104"/>
      <c r="BE342" s="104"/>
      <c r="BF342" s="104"/>
      <c r="BG342" s="104"/>
      <c r="BH342" s="104"/>
      <c r="BI342" s="104"/>
      <c r="BJ342" s="104"/>
      <c r="BK342" s="104"/>
      <c r="BL342" s="104"/>
      <c r="BM342" s="104"/>
      <c r="BN342" s="104"/>
      <c r="BO342" s="104"/>
      <c r="BP342" s="104"/>
      <c r="BQ342" s="104"/>
      <c r="BR342" s="104"/>
      <c r="BS342" s="104"/>
      <c r="BT342" s="104"/>
      <c r="BU342" s="104"/>
      <c r="BV342" s="104"/>
      <c r="BW342" s="104"/>
      <c r="BX342" s="104"/>
      <c r="BY342" s="104"/>
      <c r="BZ342" s="104"/>
      <c r="CA342" s="104"/>
      <c r="CB342" s="104"/>
      <c r="CC342" s="104"/>
      <c r="CD342" s="104"/>
      <c r="CE342" s="104"/>
      <c r="CF342" s="104"/>
      <c r="CG342" s="104"/>
      <c r="CH342" s="104"/>
      <c r="CI342" s="104"/>
      <c r="CJ342" s="104"/>
      <c r="CK342" s="104"/>
    </row>
    <row r="343" spans="18:89" x14ac:dyDescent="0.35">
      <c r="R343" s="104"/>
      <c r="S343" s="104"/>
      <c r="T343" s="104"/>
      <c r="U343" s="104"/>
      <c r="V343" s="104"/>
      <c r="W343" s="104"/>
      <c r="X343" s="104"/>
      <c r="Y343" s="104"/>
      <c r="Z343" s="104"/>
      <c r="AA343" s="104"/>
      <c r="AB343" s="104"/>
      <c r="AC343" s="104"/>
      <c r="AD343" s="104"/>
      <c r="AE343" s="104"/>
      <c r="AF343" s="104"/>
      <c r="AG343" s="104"/>
      <c r="AH343" s="104"/>
      <c r="AI343" s="104"/>
      <c r="AJ343" s="104"/>
      <c r="AK343" s="104"/>
      <c r="AL343" s="104"/>
      <c r="AM343" s="104"/>
      <c r="AN343" s="104"/>
      <c r="AO343" s="104"/>
      <c r="AP343" s="104"/>
      <c r="AQ343" s="104"/>
      <c r="AR343" s="104"/>
      <c r="AS343" s="104"/>
      <c r="AT343" s="104"/>
      <c r="AU343" s="104"/>
      <c r="AV343" s="104"/>
      <c r="AW343" s="104"/>
      <c r="AX343" s="104"/>
      <c r="AY343" s="104"/>
      <c r="AZ343" s="104"/>
      <c r="BA343" s="104"/>
      <c r="BB343" s="104"/>
      <c r="BC343" s="104"/>
      <c r="BD343" s="104"/>
      <c r="BE343" s="104"/>
      <c r="BF343" s="104"/>
      <c r="BG343" s="104"/>
      <c r="BH343" s="104"/>
      <c r="BI343" s="104"/>
      <c r="BJ343" s="104"/>
      <c r="BK343" s="104"/>
      <c r="BL343" s="104"/>
      <c r="BM343" s="104"/>
      <c r="BN343" s="104"/>
      <c r="BO343" s="104"/>
      <c r="BP343" s="104"/>
      <c r="BQ343" s="104"/>
      <c r="BR343" s="104"/>
      <c r="BS343" s="104"/>
      <c r="BT343" s="104"/>
      <c r="BU343" s="104"/>
      <c r="BV343" s="104"/>
      <c r="BW343" s="104"/>
      <c r="BX343" s="104"/>
      <c r="BY343" s="104"/>
      <c r="BZ343" s="104"/>
      <c r="CA343" s="104"/>
      <c r="CB343" s="104"/>
      <c r="CC343" s="104"/>
      <c r="CD343" s="104"/>
      <c r="CE343" s="104"/>
      <c r="CF343" s="104"/>
      <c r="CG343" s="104"/>
      <c r="CH343" s="104"/>
      <c r="CI343" s="104"/>
      <c r="CJ343" s="104"/>
      <c r="CK343" s="104"/>
    </row>
    <row r="344" spans="18:89" x14ac:dyDescent="0.35">
      <c r="R344" s="104"/>
      <c r="S344" s="104"/>
      <c r="T344" s="104"/>
      <c r="U344" s="104"/>
      <c r="V344" s="104"/>
      <c r="W344" s="104"/>
      <c r="X344" s="104"/>
      <c r="Y344" s="104"/>
      <c r="Z344" s="104"/>
      <c r="AA344" s="104"/>
      <c r="AB344" s="104"/>
      <c r="AC344" s="104"/>
      <c r="AD344" s="104"/>
      <c r="AE344" s="104"/>
      <c r="AF344" s="104"/>
      <c r="AG344" s="104"/>
      <c r="AH344" s="104"/>
      <c r="AI344" s="104"/>
      <c r="AJ344" s="104"/>
      <c r="AK344" s="104"/>
      <c r="AL344" s="104"/>
      <c r="AM344" s="104"/>
      <c r="AN344" s="104"/>
      <c r="AO344" s="104"/>
      <c r="AP344" s="104"/>
      <c r="AQ344" s="104"/>
      <c r="AR344" s="104"/>
      <c r="AS344" s="104"/>
      <c r="AT344" s="104"/>
      <c r="AU344" s="104"/>
      <c r="AV344" s="104"/>
      <c r="AW344" s="104"/>
      <c r="AX344" s="104"/>
      <c r="AY344" s="104"/>
      <c r="AZ344" s="104"/>
      <c r="BA344" s="104"/>
      <c r="BB344" s="104"/>
      <c r="BC344" s="104"/>
      <c r="BD344" s="104"/>
      <c r="BE344" s="104"/>
      <c r="BF344" s="104"/>
      <c r="BG344" s="104"/>
      <c r="BH344" s="104"/>
      <c r="BI344" s="104"/>
      <c r="BJ344" s="104"/>
      <c r="BK344" s="104"/>
      <c r="BL344" s="104"/>
      <c r="BM344" s="104"/>
      <c r="BN344" s="104"/>
      <c r="BO344" s="104"/>
      <c r="BP344" s="104"/>
      <c r="BQ344" s="104"/>
      <c r="BR344" s="104"/>
      <c r="BS344" s="104"/>
      <c r="BT344" s="104"/>
      <c r="BU344" s="104"/>
      <c r="BV344" s="104"/>
      <c r="BW344" s="104"/>
      <c r="BX344" s="104"/>
      <c r="BY344" s="104"/>
      <c r="BZ344" s="104"/>
      <c r="CA344" s="104"/>
      <c r="CB344" s="104"/>
      <c r="CC344" s="104"/>
      <c r="CD344" s="104"/>
      <c r="CE344" s="104"/>
      <c r="CF344" s="104"/>
      <c r="CG344" s="104"/>
      <c r="CH344" s="104"/>
      <c r="CI344" s="104"/>
      <c r="CJ344" s="104"/>
      <c r="CK344" s="104"/>
    </row>
    <row r="345" spans="18:89" x14ac:dyDescent="0.35">
      <c r="R345" s="104"/>
      <c r="S345" s="104"/>
      <c r="T345" s="104"/>
      <c r="U345" s="104"/>
      <c r="V345" s="104"/>
      <c r="W345" s="104"/>
      <c r="X345" s="104"/>
      <c r="Y345" s="104"/>
      <c r="Z345" s="104"/>
      <c r="AA345" s="104"/>
      <c r="AB345" s="104"/>
      <c r="AC345" s="104"/>
      <c r="AD345" s="104"/>
      <c r="AE345" s="104"/>
      <c r="AF345" s="104"/>
      <c r="AG345" s="104"/>
      <c r="AH345" s="104"/>
      <c r="AI345" s="104"/>
      <c r="AJ345" s="104"/>
      <c r="AK345" s="104"/>
      <c r="AL345" s="104"/>
      <c r="AM345" s="104"/>
      <c r="AN345" s="104"/>
      <c r="AO345" s="104"/>
      <c r="AP345" s="104"/>
      <c r="AQ345" s="104"/>
      <c r="AR345" s="104"/>
      <c r="AS345" s="104"/>
      <c r="AT345" s="104"/>
      <c r="AU345" s="104"/>
      <c r="AV345" s="104"/>
      <c r="AW345" s="104"/>
      <c r="AX345" s="104"/>
      <c r="AY345" s="104"/>
      <c r="AZ345" s="104"/>
      <c r="BA345" s="104"/>
      <c r="BB345" s="104"/>
      <c r="BC345" s="104"/>
      <c r="BD345" s="104"/>
      <c r="BE345" s="104"/>
      <c r="BF345" s="104"/>
      <c r="BG345" s="104"/>
      <c r="BH345" s="104"/>
      <c r="BI345" s="104"/>
      <c r="BJ345" s="104"/>
      <c r="BK345" s="104"/>
      <c r="BL345" s="104"/>
      <c r="BM345" s="104"/>
      <c r="BN345" s="104"/>
      <c r="BO345" s="104"/>
      <c r="BP345" s="104"/>
      <c r="BQ345" s="104"/>
      <c r="BR345" s="104"/>
      <c r="BS345" s="104"/>
      <c r="BT345" s="104"/>
      <c r="BU345" s="104"/>
      <c r="BV345" s="104"/>
      <c r="BW345" s="104"/>
      <c r="BX345" s="104"/>
      <c r="BY345" s="104"/>
      <c r="BZ345" s="104"/>
      <c r="CA345" s="104"/>
      <c r="CB345" s="104"/>
      <c r="CC345" s="104"/>
      <c r="CD345" s="104"/>
      <c r="CE345" s="104"/>
      <c r="CF345" s="104"/>
      <c r="CG345" s="104"/>
      <c r="CH345" s="104"/>
      <c r="CI345" s="104"/>
      <c r="CJ345" s="104"/>
      <c r="CK345" s="104"/>
    </row>
    <row r="346" spans="18:89" x14ac:dyDescent="0.35">
      <c r="R346" s="104"/>
      <c r="S346" s="104"/>
      <c r="T346" s="104"/>
      <c r="U346" s="104"/>
      <c r="V346" s="104"/>
      <c r="W346" s="104"/>
      <c r="X346" s="104"/>
      <c r="Y346" s="104"/>
      <c r="Z346" s="104"/>
      <c r="AA346" s="104"/>
      <c r="AB346" s="104"/>
      <c r="AC346" s="104"/>
      <c r="AD346" s="104"/>
      <c r="AE346" s="104"/>
      <c r="AF346" s="104"/>
      <c r="AG346" s="104"/>
      <c r="AH346" s="104"/>
      <c r="AI346" s="104"/>
      <c r="AJ346" s="104"/>
      <c r="AK346" s="104"/>
      <c r="AL346" s="104"/>
      <c r="AM346" s="104"/>
      <c r="AN346" s="104"/>
      <c r="AO346" s="104"/>
      <c r="AP346" s="104"/>
      <c r="AQ346" s="104"/>
      <c r="AR346" s="104"/>
      <c r="AS346" s="104"/>
      <c r="AT346" s="104"/>
      <c r="AU346" s="104"/>
      <c r="AV346" s="104"/>
      <c r="AW346" s="104"/>
      <c r="AX346" s="104"/>
      <c r="AY346" s="104"/>
      <c r="AZ346" s="104"/>
      <c r="BA346" s="104"/>
      <c r="BB346" s="104"/>
      <c r="BC346" s="104"/>
      <c r="BD346" s="104"/>
      <c r="BE346" s="104"/>
      <c r="BF346" s="104"/>
      <c r="BG346" s="104"/>
      <c r="BH346" s="104"/>
      <c r="BI346" s="104"/>
      <c r="BJ346" s="104"/>
      <c r="BK346" s="104"/>
      <c r="BL346" s="104"/>
      <c r="BM346" s="104"/>
      <c r="BN346" s="104"/>
      <c r="BO346" s="104"/>
      <c r="BP346" s="104"/>
      <c r="BQ346" s="104"/>
      <c r="BR346" s="104"/>
      <c r="BS346" s="104"/>
      <c r="BT346" s="104"/>
      <c r="BU346" s="104"/>
      <c r="BV346" s="104"/>
      <c r="BW346" s="104"/>
      <c r="BX346" s="104"/>
      <c r="BY346" s="104"/>
      <c r="BZ346" s="104"/>
      <c r="CA346" s="104"/>
      <c r="CB346" s="104"/>
      <c r="CC346" s="104"/>
      <c r="CD346" s="104"/>
      <c r="CE346" s="104"/>
      <c r="CF346" s="104"/>
      <c r="CG346" s="104"/>
      <c r="CH346" s="104"/>
      <c r="CI346" s="104"/>
      <c r="CJ346" s="104"/>
      <c r="CK346" s="104"/>
    </row>
    <row r="347" spans="18:89" x14ac:dyDescent="0.35">
      <c r="R347" s="104"/>
      <c r="S347" s="104"/>
      <c r="T347" s="104"/>
      <c r="U347" s="104"/>
      <c r="V347" s="104"/>
      <c r="W347" s="104"/>
      <c r="X347" s="104"/>
      <c r="Y347" s="104"/>
      <c r="Z347" s="104"/>
      <c r="AA347" s="104"/>
      <c r="AB347" s="104"/>
      <c r="AC347" s="104"/>
      <c r="AD347" s="104"/>
      <c r="AE347" s="104"/>
      <c r="AF347" s="104"/>
      <c r="AG347" s="104"/>
      <c r="AH347" s="104"/>
      <c r="AI347" s="104"/>
      <c r="AJ347" s="104"/>
      <c r="AK347" s="104"/>
      <c r="AL347" s="104"/>
      <c r="AM347" s="104"/>
      <c r="AN347" s="104"/>
      <c r="AO347" s="104"/>
      <c r="AP347" s="104"/>
      <c r="AQ347" s="104"/>
      <c r="AR347" s="104"/>
      <c r="AS347" s="104"/>
      <c r="AT347" s="104"/>
      <c r="AU347" s="104"/>
      <c r="AV347" s="104"/>
      <c r="AW347" s="104"/>
      <c r="AX347" s="104"/>
      <c r="AY347" s="104"/>
      <c r="AZ347" s="104"/>
      <c r="BA347" s="104"/>
      <c r="BB347" s="104"/>
      <c r="BC347" s="104"/>
      <c r="BD347" s="104"/>
      <c r="BE347" s="104"/>
      <c r="BF347" s="104"/>
      <c r="BG347" s="104"/>
      <c r="BH347" s="104"/>
      <c r="BI347" s="104"/>
      <c r="BJ347" s="104"/>
      <c r="BK347" s="104"/>
      <c r="BL347" s="104"/>
      <c r="BM347" s="104"/>
      <c r="BN347" s="104"/>
      <c r="BO347" s="104"/>
      <c r="BP347" s="104"/>
      <c r="BQ347" s="104"/>
      <c r="BR347" s="104"/>
      <c r="BS347" s="104"/>
      <c r="BT347" s="104"/>
      <c r="BU347" s="104"/>
      <c r="BV347" s="104"/>
      <c r="BW347" s="104"/>
      <c r="BX347" s="104"/>
      <c r="BY347" s="104"/>
      <c r="BZ347" s="104"/>
      <c r="CA347" s="104"/>
      <c r="CB347" s="104"/>
      <c r="CC347" s="104"/>
      <c r="CD347" s="104"/>
      <c r="CE347" s="104"/>
      <c r="CF347" s="104"/>
      <c r="CG347" s="104"/>
      <c r="CH347" s="104"/>
      <c r="CI347" s="104"/>
      <c r="CJ347" s="104"/>
      <c r="CK347" s="104"/>
    </row>
    <row r="348" spans="18:89" x14ac:dyDescent="0.35">
      <c r="R348" s="104"/>
      <c r="S348" s="104"/>
      <c r="T348" s="104"/>
      <c r="U348" s="104"/>
      <c r="V348" s="104"/>
      <c r="W348" s="104"/>
      <c r="X348" s="104"/>
      <c r="Y348" s="104"/>
      <c r="Z348" s="104"/>
      <c r="AA348" s="104"/>
      <c r="AB348" s="104"/>
      <c r="AC348" s="104"/>
      <c r="AD348" s="104"/>
      <c r="AE348" s="104"/>
      <c r="AF348" s="104"/>
      <c r="AG348" s="104"/>
      <c r="AH348" s="104"/>
      <c r="AI348" s="104"/>
      <c r="AJ348" s="104"/>
      <c r="AK348" s="104"/>
      <c r="AL348" s="104"/>
      <c r="AM348" s="104"/>
      <c r="AN348" s="104"/>
      <c r="AO348" s="104"/>
      <c r="AP348" s="104"/>
      <c r="AQ348" s="104"/>
      <c r="AR348" s="104"/>
      <c r="AS348" s="104"/>
      <c r="AT348" s="104"/>
      <c r="AU348" s="104"/>
      <c r="AV348" s="104"/>
      <c r="AW348" s="104"/>
      <c r="AX348" s="104"/>
      <c r="AY348" s="104"/>
      <c r="AZ348" s="104"/>
      <c r="BA348" s="104"/>
      <c r="BB348" s="104"/>
      <c r="BC348" s="104"/>
      <c r="BD348" s="104"/>
      <c r="BE348" s="104"/>
      <c r="BF348" s="104"/>
      <c r="BG348" s="104"/>
      <c r="BH348" s="104"/>
      <c r="BI348" s="104"/>
      <c r="BJ348" s="104"/>
      <c r="BK348" s="104"/>
      <c r="BL348" s="104"/>
      <c r="BM348" s="104"/>
      <c r="BN348" s="104"/>
      <c r="BO348" s="104"/>
      <c r="BP348" s="104"/>
      <c r="BQ348" s="104"/>
      <c r="BR348" s="104"/>
      <c r="BS348" s="104"/>
      <c r="BT348" s="104"/>
      <c r="BU348" s="104"/>
      <c r="BV348" s="104"/>
      <c r="BW348" s="104"/>
      <c r="BX348" s="104"/>
      <c r="BY348" s="104"/>
      <c r="BZ348" s="104"/>
      <c r="CA348" s="104"/>
      <c r="CB348" s="104"/>
      <c r="CC348" s="104"/>
      <c r="CD348" s="104"/>
      <c r="CE348" s="104"/>
      <c r="CF348" s="104"/>
      <c r="CG348" s="104"/>
      <c r="CH348" s="104"/>
      <c r="CI348" s="104"/>
      <c r="CJ348" s="104"/>
      <c r="CK348" s="104"/>
    </row>
    <row r="349" spans="18:89" x14ac:dyDescent="0.35">
      <c r="R349" s="104"/>
      <c r="S349" s="104"/>
      <c r="T349" s="104"/>
      <c r="U349" s="104"/>
      <c r="V349" s="104"/>
      <c r="W349" s="104"/>
      <c r="X349" s="104"/>
      <c r="Y349" s="104"/>
      <c r="Z349" s="104"/>
      <c r="AA349" s="104"/>
      <c r="AB349" s="104"/>
      <c r="AC349" s="104"/>
      <c r="AD349" s="104"/>
      <c r="AE349" s="104"/>
      <c r="AF349" s="104"/>
      <c r="AG349" s="104"/>
      <c r="AH349" s="104"/>
      <c r="AI349" s="104"/>
      <c r="AJ349" s="104"/>
      <c r="AK349" s="104"/>
      <c r="AL349" s="104"/>
      <c r="AM349" s="104"/>
      <c r="AN349" s="104"/>
      <c r="AO349" s="104"/>
      <c r="AP349" s="104"/>
      <c r="AQ349" s="104"/>
      <c r="AR349" s="104"/>
      <c r="AS349" s="104"/>
      <c r="AT349" s="104"/>
      <c r="AU349" s="104"/>
      <c r="AV349" s="104"/>
      <c r="AW349" s="104"/>
      <c r="AX349" s="104"/>
      <c r="AY349" s="104"/>
      <c r="AZ349" s="104"/>
      <c r="BA349" s="104"/>
      <c r="BB349" s="104"/>
      <c r="BC349" s="104"/>
      <c r="BD349" s="104"/>
      <c r="BE349" s="104"/>
      <c r="BF349" s="104"/>
      <c r="BG349" s="104"/>
      <c r="BH349" s="104"/>
      <c r="BI349" s="104"/>
      <c r="BJ349" s="104"/>
      <c r="BK349" s="104"/>
      <c r="BL349" s="104"/>
      <c r="BM349" s="104"/>
      <c r="BN349" s="104"/>
      <c r="BO349" s="104"/>
      <c r="BP349" s="104"/>
      <c r="BQ349" s="104"/>
      <c r="BR349" s="104"/>
      <c r="BS349" s="104"/>
      <c r="BT349" s="104"/>
      <c r="BU349" s="104"/>
      <c r="BV349" s="104"/>
      <c r="BW349" s="104"/>
      <c r="BX349" s="104"/>
      <c r="BY349" s="104"/>
      <c r="BZ349" s="104"/>
      <c r="CA349" s="104"/>
      <c r="CB349" s="104"/>
      <c r="CC349" s="104"/>
      <c r="CD349" s="104"/>
      <c r="CE349" s="104"/>
      <c r="CF349" s="104"/>
      <c r="CG349" s="104"/>
      <c r="CH349" s="104"/>
      <c r="CI349" s="104"/>
      <c r="CJ349" s="104"/>
      <c r="CK349" s="104"/>
    </row>
    <row r="350" spans="18:89" x14ac:dyDescent="0.35">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4"/>
      <c r="AY350" s="104"/>
      <c r="AZ350" s="104"/>
      <c r="BA350" s="104"/>
      <c r="BB350" s="104"/>
      <c r="BC350" s="104"/>
      <c r="BD350" s="104"/>
      <c r="BE350" s="104"/>
      <c r="BF350" s="104"/>
      <c r="BG350" s="104"/>
      <c r="BH350" s="104"/>
      <c r="BI350" s="104"/>
      <c r="BJ350" s="104"/>
      <c r="BK350" s="104"/>
      <c r="BL350" s="104"/>
      <c r="BM350" s="104"/>
      <c r="BN350" s="104"/>
      <c r="BO350" s="104"/>
      <c r="BP350" s="104"/>
      <c r="BQ350" s="104"/>
      <c r="BR350" s="104"/>
      <c r="BS350" s="104"/>
      <c r="BT350" s="104"/>
      <c r="BU350" s="104"/>
      <c r="BV350" s="104"/>
      <c r="BW350" s="104"/>
      <c r="BX350" s="104"/>
      <c r="BY350" s="104"/>
      <c r="BZ350" s="104"/>
      <c r="CA350" s="104"/>
      <c r="CB350" s="104"/>
      <c r="CC350" s="104"/>
      <c r="CD350" s="104"/>
      <c r="CE350" s="104"/>
      <c r="CF350" s="104"/>
      <c r="CG350" s="104"/>
      <c r="CH350" s="104"/>
      <c r="CI350" s="104"/>
      <c r="CJ350" s="104"/>
      <c r="CK350" s="104"/>
    </row>
    <row r="351" spans="18:89" x14ac:dyDescent="0.35">
      <c r="R351" s="104"/>
      <c r="S351" s="104"/>
      <c r="T351" s="104"/>
      <c r="U351" s="104"/>
      <c r="V351" s="104"/>
      <c r="W351" s="104"/>
      <c r="X351" s="104"/>
      <c r="Y351" s="104"/>
      <c r="Z351" s="104"/>
      <c r="AA351" s="104"/>
      <c r="AB351" s="104"/>
      <c r="AC351" s="104"/>
      <c r="AD351" s="104"/>
      <c r="AE351" s="104"/>
      <c r="AF351" s="104"/>
      <c r="AG351" s="104"/>
      <c r="AH351" s="104"/>
      <c r="AI351" s="104"/>
      <c r="AJ351" s="104"/>
      <c r="AK351" s="104"/>
      <c r="AL351" s="104"/>
      <c r="AM351" s="104"/>
      <c r="AN351" s="104"/>
      <c r="AO351" s="104"/>
      <c r="AP351" s="104"/>
      <c r="AQ351" s="104"/>
      <c r="AR351" s="104"/>
      <c r="AS351" s="104"/>
      <c r="AT351" s="104"/>
      <c r="AU351" s="104"/>
      <c r="AV351" s="104"/>
      <c r="AW351" s="104"/>
      <c r="AX351" s="104"/>
      <c r="AY351" s="104"/>
      <c r="AZ351" s="104"/>
      <c r="BA351" s="104"/>
      <c r="BB351" s="104"/>
      <c r="BC351" s="104"/>
      <c r="BD351" s="104"/>
      <c r="BE351" s="104"/>
      <c r="BF351" s="104"/>
      <c r="BG351" s="104"/>
      <c r="BH351" s="104"/>
      <c r="BI351" s="104"/>
      <c r="BJ351" s="104"/>
      <c r="BK351" s="104"/>
      <c r="BL351" s="104"/>
      <c r="BM351" s="104"/>
      <c r="BN351" s="104"/>
      <c r="BO351" s="104"/>
      <c r="BP351" s="104"/>
      <c r="BQ351" s="104"/>
      <c r="BR351" s="104"/>
      <c r="BS351" s="104"/>
      <c r="BT351" s="104"/>
      <c r="BU351" s="104"/>
      <c r="BV351" s="104"/>
      <c r="BW351" s="104"/>
      <c r="BX351" s="104"/>
      <c r="BY351" s="104"/>
      <c r="BZ351" s="104"/>
      <c r="CA351" s="104"/>
      <c r="CB351" s="104"/>
      <c r="CC351" s="104"/>
      <c r="CD351" s="104"/>
      <c r="CE351" s="104"/>
      <c r="CF351" s="104"/>
      <c r="CG351" s="104"/>
      <c r="CH351" s="104"/>
      <c r="CI351" s="104"/>
      <c r="CJ351" s="104"/>
      <c r="CK351" s="104"/>
    </row>
    <row r="352" spans="18:89" x14ac:dyDescent="0.35">
      <c r="R352" s="104"/>
      <c r="S352" s="104"/>
      <c r="T352" s="104"/>
      <c r="U352" s="104"/>
      <c r="V352" s="104"/>
      <c r="W352" s="104"/>
      <c r="X352" s="104"/>
      <c r="Y352" s="104"/>
      <c r="Z352" s="104"/>
      <c r="AA352" s="104"/>
      <c r="AB352" s="104"/>
      <c r="AC352" s="104"/>
      <c r="AD352" s="104"/>
      <c r="AE352" s="104"/>
      <c r="AF352" s="104"/>
      <c r="AG352" s="104"/>
      <c r="AH352" s="104"/>
      <c r="AI352" s="104"/>
      <c r="AJ352" s="104"/>
      <c r="AK352" s="104"/>
      <c r="AL352" s="104"/>
      <c r="AM352" s="104"/>
      <c r="AN352" s="104"/>
      <c r="AO352" s="104"/>
      <c r="AP352" s="104"/>
      <c r="AQ352" s="104"/>
      <c r="AR352" s="104"/>
      <c r="AS352" s="104"/>
      <c r="AT352" s="104"/>
      <c r="AU352" s="104"/>
      <c r="AV352" s="104"/>
      <c r="AW352" s="104"/>
      <c r="AX352" s="104"/>
      <c r="AY352" s="104"/>
      <c r="AZ352" s="104"/>
      <c r="BA352" s="104"/>
      <c r="BB352" s="104"/>
      <c r="BC352" s="104"/>
      <c r="BD352" s="104"/>
      <c r="BE352" s="104"/>
      <c r="BF352" s="104"/>
      <c r="BG352" s="104"/>
      <c r="BH352" s="104"/>
      <c r="BI352" s="104"/>
      <c r="BJ352" s="104"/>
      <c r="BK352" s="104"/>
      <c r="BL352" s="104"/>
      <c r="BM352" s="104"/>
      <c r="BN352" s="104"/>
      <c r="BO352" s="104"/>
      <c r="BP352" s="104"/>
      <c r="BQ352" s="104"/>
      <c r="BR352" s="104"/>
      <c r="BS352" s="104"/>
      <c r="BT352" s="104"/>
      <c r="BU352" s="104"/>
      <c r="BV352" s="104"/>
      <c r="BW352" s="104"/>
      <c r="BX352" s="104"/>
      <c r="BY352" s="104"/>
      <c r="BZ352" s="104"/>
      <c r="CA352" s="104"/>
      <c r="CB352" s="104"/>
      <c r="CC352" s="104"/>
      <c r="CD352" s="104"/>
      <c r="CE352" s="104"/>
      <c r="CF352" s="104"/>
      <c r="CG352" s="104"/>
      <c r="CH352" s="104"/>
      <c r="CI352" s="104"/>
      <c r="CJ352" s="104"/>
      <c r="CK352" s="104"/>
    </row>
    <row r="353" spans="18:89" x14ac:dyDescent="0.35">
      <c r="R353" s="104"/>
      <c r="S353" s="104"/>
      <c r="T353" s="104"/>
      <c r="U353" s="104"/>
      <c r="V353" s="104"/>
      <c r="W353" s="104"/>
      <c r="X353" s="104"/>
      <c r="Y353" s="104"/>
      <c r="Z353" s="104"/>
      <c r="AA353" s="104"/>
      <c r="AB353" s="104"/>
      <c r="AC353" s="104"/>
      <c r="AD353" s="104"/>
      <c r="AE353" s="104"/>
      <c r="AF353" s="104"/>
      <c r="AG353" s="104"/>
      <c r="AH353" s="104"/>
      <c r="AI353" s="104"/>
      <c r="AJ353" s="104"/>
      <c r="AK353" s="104"/>
      <c r="AL353" s="104"/>
      <c r="AM353" s="104"/>
      <c r="AN353" s="104"/>
      <c r="AO353" s="104"/>
      <c r="AP353" s="104"/>
      <c r="AQ353" s="104"/>
      <c r="AR353" s="104"/>
      <c r="AS353" s="104"/>
      <c r="AT353" s="104"/>
      <c r="AU353" s="104"/>
      <c r="AV353" s="104"/>
      <c r="AW353" s="104"/>
      <c r="AX353" s="104"/>
      <c r="AY353" s="104"/>
      <c r="AZ353" s="104"/>
      <c r="BA353" s="104"/>
      <c r="BB353" s="104"/>
      <c r="BC353" s="104"/>
      <c r="BD353" s="104"/>
      <c r="BE353" s="104"/>
      <c r="BF353" s="104"/>
      <c r="BG353" s="104"/>
      <c r="BH353" s="104"/>
      <c r="BI353" s="104"/>
      <c r="BJ353" s="104"/>
      <c r="BK353" s="104"/>
      <c r="BL353" s="104"/>
      <c r="BM353" s="104"/>
      <c r="BN353" s="104"/>
      <c r="BO353" s="104"/>
      <c r="BP353" s="104"/>
      <c r="BQ353" s="104"/>
      <c r="BR353" s="104"/>
      <c r="BS353" s="104"/>
      <c r="BT353" s="104"/>
      <c r="BU353" s="104"/>
      <c r="BV353" s="104"/>
      <c r="BW353" s="104"/>
      <c r="BX353" s="104"/>
      <c r="BY353" s="104"/>
      <c r="BZ353" s="104"/>
      <c r="CA353" s="104"/>
      <c r="CB353" s="104"/>
      <c r="CC353" s="104"/>
      <c r="CD353" s="104"/>
      <c r="CE353" s="104"/>
      <c r="CF353" s="104"/>
      <c r="CG353" s="104"/>
      <c r="CH353" s="104"/>
      <c r="CI353" s="104"/>
      <c r="CJ353" s="104"/>
      <c r="CK353" s="104"/>
    </row>
    <row r="354" spans="18:89" x14ac:dyDescent="0.35">
      <c r="R354" s="104"/>
      <c r="S354" s="104"/>
      <c r="T354" s="104"/>
      <c r="U354" s="104"/>
      <c r="V354" s="104"/>
      <c r="W354" s="104"/>
      <c r="X354" s="104"/>
      <c r="Y354" s="104"/>
      <c r="Z354" s="104"/>
      <c r="AA354" s="104"/>
      <c r="AB354" s="104"/>
      <c r="AC354" s="104"/>
      <c r="AD354" s="104"/>
      <c r="AE354" s="104"/>
      <c r="AF354" s="104"/>
      <c r="AG354" s="104"/>
      <c r="AH354" s="104"/>
      <c r="AI354" s="104"/>
      <c r="AJ354" s="104"/>
      <c r="AK354" s="104"/>
      <c r="AL354" s="104"/>
      <c r="AM354" s="104"/>
      <c r="AN354" s="104"/>
      <c r="AO354" s="104"/>
      <c r="AP354" s="104"/>
      <c r="AQ354" s="104"/>
      <c r="AR354" s="104"/>
      <c r="AS354" s="104"/>
      <c r="AT354" s="104"/>
      <c r="AU354" s="104"/>
      <c r="AV354" s="104"/>
      <c r="AW354" s="104"/>
      <c r="AX354" s="104"/>
      <c r="AY354" s="104"/>
      <c r="AZ354" s="104"/>
      <c r="BA354" s="104"/>
      <c r="BB354" s="104"/>
      <c r="BC354" s="104"/>
      <c r="BD354" s="104"/>
      <c r="BE354" s="104"/>
      <c r="BF354" s="104"/>
      <c r="BG354" s="104"/>
      <c r="BH354" s="104"/>
      <c r="BI354" s="104"/>
      <c r="BJ354" s="104"/>
      <c r="BK354" s="104"/>
      <c r="BL354" s="104"/>
      <c r="BM354" s="104"/>
      <c r="BN354" s="104"/>
      <c r="BO354" s="104"/>
      <c r="BP354" s="104"/>
      <c r="BQ354" s="104"/>
      <c r="BR354" s="104"/>
      <c r="BS354" s="104"/>
      <c r="BT354" s="104"/>
      <c r="BU354" s="104"/>
      <c r="BV354" s="104"/>
      <c r="BW354" s="104"/>
      <c r="BX354" s="104"/>
      <c r="BY354" s="104"/>
      <c r="BZ354" s="104"/>
      <c r="CA354" s="104"/>
      <c r="CB354" s="104"/>
      <c r="CC354" s="104"/>
      <c r="CD354" s="104"/>
      <c r="CE354" s="104"/>
      <c r="CF354" s="104"/>
      <c r="CG354" s="104"/>
      <c r="CH354" s="104"/>
      <c r="CI354" s="104"/>
      <c r="CJ354" s="104"/>
      <c r="CK354" s="104"/>
    </row>
    <row r="355" spans="18:89" x14ac:dyDescent="0.35">
      <c r="R355" s="104"/>
      <c r="S355" s="104"/>
      <c r="T355" s="104"/>
      <c r="U355" s="104"/>
      <c r="V355" s="104"/>
      <c r="W355" s="104"/>
      <c r="X355" s="104"/>
      <c r="Y355" s="104"/>
      <c r="Z355" s="104"/>
      <c r="AA355" s="104"/>
      <c r="AB355" s="104"/>
      <c r="AC355" s="104"/>
      <c r="AD355" s="104"/>
      <c r="AE355" s="104"/>
      <c r="AF355" s="104"/>
      <c r="AG355" s="104"/>
      <c r="AH355" s="104"/>
      <c r="AI355" s="104"/>
      <c r="AJ355" s="104"/>
      <c r="AK355" s="104"/>
      <c r="AL355" s="104"/>
      <c r="AM355" s="104"/>
      <c r="AN355" s="104"/>
      <c r="AO355" s="104"/>
      <c r="AP355" s="104"/>
      <c r="AQ355" s="104"/>
      <c r="AR355" s="104"/>
      <c r="AS355" s="104"/>
      <c r="AT355" s="104"/>
      <c r="AU355" s="104"/>
      <c r="AV355" s="104"/>
      <c r="AW355" s="104"/>
      <c r="AX355" s="104"/>
      <c r="AY355" s="104"/>
      <c r="AZ355" s="104"/>
      <c r="BA355" s="104"/>
      <c r="BB355" s="104"/>
      <c r="BC355" s="104"/>
      <c r="BD355" s="104"/>
      <c r="BE355" s="104"/>
      <c r="BF355" s="104"/>
      <c r="BG355" s="104"/>
      <c r="BH355" s="104"/>
      <c r="BI355" s="104"/>
      <c r="BJ355" s="104"/>
      <c r="BK355" s="104"/>
      <c r="BL355" s="104"/>
      <c r="BM355" s="104"/>
      <c r="BN355" s="104"/>
      <c r="BO355" s="104"/>
      <c r="BP355" s="104"/>
      <c r="BQ355" s="104"/>
      <c r="BR355" s="104"/>
      <c r="BS355" s="104"/>
      <c r="BT355" s="104"/>
      <c r="BU355" s="104"/>
      <c r="BV355" s="104"/>
      <c r="BW355" s="104"/>
      <c r="BX355" s="104"/>
      <c r="BY355" s="104"/>
      <c r="BZ355" s="104"/>
      <c r="CA355" s="104"/>
      <c r="CB355" s="104"/>
      <c r="CC355" s="104"/>
      <c r="CD355" s="104"/>
      <c r="CE355" s="104"/>
      <c r="CF355" s="104"/>
      <c r="CG355" s="104"/>
      <c r="CH355" s="104"/>
      <c r="CI355" s="104"/>
      <c r="CJ355" s="104"/>
      <c r="CK355" s="104"/>
    </row>
    <row r="356" spans="18:89" x14ac:dyDescent="0.35">
      <c r="R356" s="104"/>
      <c r="S356" s="104"/>
      <c r="T356" s="104"/>
      <c r="U356" s="104"/>
      <c r="V356" s="104"/>
      <c r="W356" s="104"/>
      <c r="X356" s="104"/>
      <c r="Y356" s="104"/>
      <c r="Z356" s="104"/>
      <c r="AA356" s="104"/>
      <c r="AB356" s="104"/>
      <c r="AC356" s="104"/>
      <c r="AD356" s="104"/>
      <c r="AE356" s="104"/>
      <c r="AF356" s="104"/>
      <c r="AG356" s="104"/>
      <c r="AH356" s="104"/>
      <c r="AI356" s="104"/>
      <c r="AJ356" s="104"/>
      <c r="AK356" s="104"/>
      <c r="AL356" s="104"/>
      <c r="AM356" s="104"/>
      <c r="AN356" s="104"/>
      <c r="AO356" s="104"/>
      <c r="AP356" s="104"/>
      <c r="AQ356" s="104"/>
      <c r="AR356" s="104"/>
      <c r="AS356" s="104"/>
      <c r="AT356" s="104"/>
      <c r="AU356" s="104"/>
      <c r="AV356" s="104"/>
      <c r="AW356" s="104"/>
      <c r="AX356" s="104"/>
      <c r="AY356" s="104"/>
      <c r="AZ356" s="104"/>
      <c r="BA356" s="104"/>
      <c r="BB356" s="104"/>
      <c r="BC356" s="104"/>
      <c r="BD356" s="104"/>
      <c r="BE356" s="104"/>
      <c r="BF356" s="104"/>
      <c r="BG356" s="104"/>
      <c r="BH356" s="104"/>
      <c r="BI356" s="104"/>
      <c r="BJ356" s="104"/>
      <c r="BK356" s="104"/>
      <c r="BL356" s="104"/>
      <c r="BM356" s="104"/>
      <c r="BN356" s="104"/>
      <c r="BO356" s="104"/>
      <c r="BP356" s="104"/>
      <c r="BQ356" s="104"/>
      <c r="BR356" s="104"/>
      <c r="BS356" s="104"/>
      <c r="BT356" s="104"/>
      <c r="BU356" s="104"/>
      <c r="BV356" s="104"/>
      <c r="BW356" s="104"/>
      <c r="BX356" s="104"/>
      <c r="BY356" s="104"/>
      <c r="BZ356" s="104"/>
      <c r="CA356" s="104"/>
      <c r="CB356" s="104"/>
      <c r="CC356" s="104"/>
      <c r="CD356" s="104"/>
      <c r="CE356" s="104"/>
      <c r="CF356" s="104"/>
      <c r="CG356" s="104"/>
      <c r="CH356" s="104"/>
      <c r="CI356" s="104"/>
      <c r="CJ356" s="104"/>
      <c r="CK356" s="104"/>
    </row>
    <row r="357" spans="18:89" x14ac:dyDescent="0.35">
      <c r="R357" s="104"/>
      <c r="S357" s="104"/>
      <c r="T357" s="104"/>
      <c r="U357" s="104"/>
      <c r="V357" s="104"/>
      <c r="W357" s="104"/>
      <c r="X357" s="104"/>
      <c r="Y357" s="104"/>
      <c r="Z357" s="104"/>
      <c r="AA357" s="104"/>
      <c r="AB357" s="104"/>
      <c r="AC357" s="104"/>
      <c r="AD357" s="104"/>
      <c r="AE357" s="104"/>
      <c r="AF357" s="104"/>
      <c r="AG357" s="104"/>
      <c r="AH357" s="104"/>
      <c r="AI357" s="104"/>
      <c r="AJ357" s="104"/>
      <c r="AK357" s="104"/>
      <c r="AL357" s="104"/>
      <c r="AM357" s="104"/>
      <c r="AN357" s="104"/>
      <c r="AO357" s="104"/>
      <c r="AP357" s="104"/>
      <c r="AQ357" s="104"/>
      <c r="AR357" s="104"/>
      <c r="AS357" s="104"/>
      <c r="AT357" s="104"/>
      <c r="AU357" s="104"/>
      <c r="AV357" s="104"/>
      <c r="AW357" s="104"/>
      <c r="AX357" s="104"/>
      <c r="AY357" s="104"/>
      <c r="AZ357" s="104"/>
      <c r="BA357" s="104"/>
      <c r="BB357" s="104"/>
      <c r="BC357" s="104"/>
      <c r="BD357" s="104"/>
      <c r="BE357" s="104"/>
      <c r="BF357" s="104"/>
      <c r="BG357" s="104"/>
      <c r="BH357" s="104"/>
      <c r="BI357" s="104"/>
      <c r="BJ357" s="104"/>
      <c r="BK357" s="104"/>
      <c r="BL357" s="104"/>
      <c r="BM357" s="104"/>
      <c r="BN357" s="104"/>
      <c r="BO357" s="104"/>
      <c r="BP357" s="104"/>
      <c r="BQ357" s="104"/>
      <c r="BR357" s="104"/>
      <c r="BS357" s="104"/>
      <c r="BT357" s="104"/>
      <c r="BU357" s="104"/>
      <c r="BV357" s="104"/>
      <c r="BW357" s="104"/>
      <c r="BX357" s="104"/>
      <c r="BY357" s="104"/>
      <c r="BZ357" s="104"/>
      <c r="CA357" s="104"/>
      <c r="CB357" s="104"/>
      <c r="CC357" s="104"/>
      <c r="CD357" s="104"/>
      <c r="CE357" s="104"/>
      <c r="CF357" s="104"/>
      <c r="CG357" s="104"/>
      <c r="CH357" s="104"/>
      <c r="CI357" s="104"/>
      <c r="CJ357" s="104"/>
      <c r="CK357" s="104"/>
    </row>
    <row r="358" spans="18:89" x14ac:dyDescent="0.35">
      <c r="R358" s="104"/>
      <c r="S358" s="104"/>
      <c r="T358" s="104"/>
      <c r="U358" s="104"/>
      <c r="V358" s="104"/>
      <c r="W358" s="104"/>
      <c r="X358" s="104"/>
      <c r="Y358" s="104"/>
      <c r="Z358" s="104"/>
      <c r="AA358" s="104"/>
      <c r="AB358" s="104"/>
      <c r="AC358" s="104"/>
      <c r="AD358" s="104"/>
      <c r="AE358" s="104"/>
      <c r="AF358" s="104"/>
      <c r="AG358" s="104"/>
      <c r="AH358" s="104"/>
      <c r="AI358" s="104"/>
      <c r="AJ358" s="104"/>
      <c r="AK358" s="104"/>
      <c r="AL358" s="104"/>
      <c r="AM358" s="104"/>
      <c r="AN358" s="104"/>
      <c r="AO358" s="104"/>
      <c r="AP358" s="104"/>
      <c r="AQ358" s="104"/>
      <c r="AR358" s="104"/>
      <c r="AS358" s="104"/>
      <c r="AT358" s="104"/>
      <c r="AU358" s="104"/>
      <c r="AV358" s="104"/>
      <c r="AW358" s="104"/>
      <c r="AX358" s="104"/>
      <c r="AY358" s="104"/>
      <c r="AZ358" s="104"/>
      <c r="BA358" s="104"/>
      <c r="BB358" s="104"/>
      <c r="BC358" s="104"/>
      <c r="BD358" s="104"/>
      <c r="BE358" s="104"/>
      <c r="BF358" s="104"/>
      <c r="BG358" s="104"/>
      <c r="BH358" s="104"/>
      <c r="BI358" s="104"/>
      <c r="BJ358" s="104"/>
      <c r="BK358" s="104"/>
      <c r="BL358" s="104"/>
      <c r="BM358" s="104"/>
      <c r="BN358" s="104"/>
      <c r="BO358" s="104"/>
      <c r="BP358" s="104"/>
      <c r="BQ358" s="104"/>
      <c r="BR358" s="104"/>
      <c r="BS358" s="104"/>
      <c r="BT358" s="104"/>
      <c r="BU358" s="104"/>
      <c r="BV358" s="104"/>
      <c r="BW358" s="104"/>
      <c r="BX358" s="104"/>
      <c r="BY358" s="104"/>
      <c r="BZ358" s="104"/>
      <c r="CA358" s="104"/>
      <c r="CB358" s="104"/>
      <c r="CC358" s="104"/>
      <c r="CD358" s="104"/>
      <c r="CE358" s="104"/>
      <c r="CF358" s="104"/>
      <c r="CG358" s="104"/>
      <c r="CH358" s="104"/>
      <c r="CI358" s="104"/>
      <c r="CJ358" s="104"/>
      <c r="CK358" s="104"/>
    </row>
    <row r="359" spans="18:89" x14ac:dyDescent="0.35">
      <c r="R359" s="104"/>
      <c r="S359" s="104"/>
      <c r="T359" s="104"/>
      <c r="U359" s="104"/>
      <c r="V359" s="104"/>
      <c r="W359" s="104"/>
      <c r="X359" s="104"/>
      <c r="Y359" s="104"/>
      <c r="Z359" s="104"/>
      <c r="AA359" s="104"/>
      <c r="AB359" s="104"/>
      <c r="AC359" s="104"/>
      <c r="AD359" s="104"/>
      <c r="AE359" s="104"/>
      <c r="AF359" s="104"/>
      <c r="AG359" s="104"/>
      <c r="AH359" s="104"/>
      <c r="AI359" s="104"/>
      <c r="AJ359" s="104"/>
      <c r="AK359" s="104"/>
      <c r="AL359" s="104"/>
      <c r="AM359" s="104"/>
      <c r="AN359" s="104"/>
      <c r="AO359" s="104"/>
      <c r="AP359" s="104"/>
      <c r="AQ359" s="104"/>
      <c r="AR359" s="104"/>
      <c r="AS359" s="104"/>
      <c r="AT359" s="104"/>
      <c r="AU359" s="104"/>
      <c r="AV359" s="104"/>
      <c r="AW359" s="104"/>
      <c r="AX359" s="104"/>
      <c r="AY359" s="104"/>
      <c r="AZ359" s="104"/>
      <c r="BA359" s="104"/>
      <c r="BB359" s="104"/>
      <c r="BC359" s="104"/>
      <c r="BD359" s="104"/>
      <c r="BE359" s="104"/>
      <c r="BF359" s="104"/>
      <c r="BG359" s="104"/>
      <c r="BH359" s="104"/>
      <c r="BI359" s="104"/>
      <c r="BJ359" s="104"/>
      <c r="BK359" s="104"/>
      <c r="BL359" s="104"/>
      <c r="BM359" s="104"/>
      <c r="BN359" s="104"/>
      <c r="BO359" s="104"/>
      <c r="BP359" s="104"/>
      <c r="BQ359" s="104"/>
      <c r="BR359" s="104"/>
      <c r="BS359" s="104"/>
      <c r="BT359" s="104"/>
      <c r="BU359" s="104"/>
      <c r="BV359" s="104"/>
      <c r="BW359" s="104"/>
      <c r="BX359" s="104"/>
      <c r="BY359" s="104"/>
      <c r="BZ359" s="104"/>
      <c r="CA359" s="104"/>
      <c r="CB359" s="104"/>
      <c r="CC359" s="104"/>
      <c r="CD359" s="104"/>
      <c r="CE359" s="104"/>
      <c r="CF359" s="104"/>
      <c r="CG359" s="104"/>
      <c r="CH359" s="104"/>
      <c r="CI359" s="104"/>
      <c r="CJ359" s="104"/>
      <c r="CK359" s="104"/>
    </row>
    <row r="360" spans="18:89" x14ac:dyDescent="0.35">
      <c r="R360" s="104"/>
      <c r="S360" s="104"/>
      <c r="T360" s="104"/>
      <c r="U360" s="104"/>
      <c r="V360" s="104"/>
      <c r="W360" s="104"/>
      <c r="X360" s="104"/>
      <c r="Y360" s="104"/>
      <c r="Z360" s="104"/>
      <c r="AA360" s="104"/>
      <c r="AB360" s="104"/>
      <c r="AC360" s="104"/>
      <c r="AD360" s="104"/>
      <c r="AE360" s="104"/>
      <c r="AF360" s="104"/>
      <c r="AG360" s="104"/>
      <c r="AH360" s="104"/>
      <c r="AI360" s="104"/>
      <c r="AJ360" s="104"/>
      <c r="AK360" s="104"/>
      <c r="AL360" s="104"/>
      <c r="AM360" s="104"/>
      <c r="AN360" s="104"/>
      <c r="AO360" s="104"/>
      <c r="AP360" s="104"/>
      <c r="AQ360" s="104"/>
      <c r="AR360" s="104"/>
      <c r="AS360" s="104"/>
      <c r="AT360" s="104"/>
      <c r="AU360" s="104"/>
      <c r="AV360" s="104"/>
      <c r="AW360" s="104"/>
      <c r="AX360" s="104"/>
      <c r="AY360" s="104"/>
      <c r="AZ360" s="104"/>
      <c r="BA360" s="104"/>
      <c r="BB360" s="104"/>
      <c r="BC360" s="104"/>
      <c r="BD360" s="104"/>
      <c r="BE360" s="104"/>
      <c r="BF360" s="104"/>
      <c r="BG360" s="104"/>
      <c r="BH360" s="104"/>
      <c r="BI360" s="104"/>
      <c r="BJ360" s="104"/>
      <c r="BK360" s="104"/>
      <c r="BL360" s="104"/>
      <c r="BM360" s="104"/>
      <c r="BN360" s="104"/>
      <c r="BO360" s="104"/>
      <c r="BP360" s="104"/>
      <c r="BQ360" s="104"/>
      <c r="BR360" s="104"/>
      <c r="BS360" s="104"/>
      <c r="BT360" s="104"/>
      <c r="BU360" s="104"/>
      <c r="BV360" s="104"/>
      <c r="BW360" s="104"/>
      <c r="BX360" s="104"/>
      <c r="BY360" s="104"/>
      <c r="BZ360" s="104"/>
      <c r="CA360" s="104"/>
      <c r="CB360" s="104"/>
      <c r="CC360" s="104"/>
      <c r="CD360" s="104"/>
      <c r="CE360" s="104"/>
      <c r="CF360" s="104"/>
      <c r="CG360" s="104"/>
      <c r="CH360" s="104"/>
      <c r="CI360" s="104"/>
      <c r="CJ360" s="104"/>
      <c r="CK360" s="104"/>
    </row>
    <row r="361" spans="18:89" x14ac:dyDescent="0.35">
      <c r="R361" s="104"/>
      <c r="S361" s="104"/>
      <c r="T361" s="104"/>
      <c r="U361" s="104"/>
      <c r="V361" s="104"/>
      <c r="W361" s="104"/>
      <c r="X361" s="104"/>
      <c r="Y361" s="104"/>
      <c r="Z361" s="104"/>
      <c r="AA361" s="104"/>
      <c r="AB361" s="104"/>
      <c r="AC361" s="104"/>
      <c r="AD361" s="104"/>
      <c r="AE361" s="104"/>
      <c r="AF361" s="104"/>
      <c r="AG361" s="104"/>
      <c r="AH361" s="104"/>
      <c r="AI361" s="104"/>
      <c r="AJ361" s="104"/>
      <c r="AK361" s="104"/>
      <c r="AL361" s="104"/>
      <c r="AM361" s="104"/>
      <c r="AN361" s="104"/>
      <c r="AO361" s="104"/>
      <c r="AP361" s="104"/>
      <c r="AQ361" s="104"/>
      <c r="AR361" s="104"/>
      <c r="AS361" s="104"/>
      <c r="AT361" s="104"/>
      <c r="AU361" s="104"/>
      <c r="AV361" s="104"/>
      <c r="AW361" s="104"/>
      <c r="AX361" s="104"/>
      <c r="AY361" s="104"/>
      <c r="AZ361" s="104"/>
      <c r="BA361" s="104"/>
      <c r="BB361" s="104"/>
      <c r="BC361" s="104"/>
      <c r="BD361" s="104"/>
      <c r="BE361" s="104"/>
      <c r="BF361" s="104"/>
      <c r="BG361" s="104"/>
      <c r="BH361" s="104"/>
      <c r="BI361" s="104"/>
      <c r="BJ361" s="104"/>
      <c r="BK361" s="104"/>
      <c r="BL361" s="104"/>
      <c r="BM361" s="104"/>
      <c r="BN361" s="104"/>
      <c r="BO361" s="104"/>
      <c r="BP361" s="104"/>
      <c r="BQ361" s="104"/>
      <c r="BR361" s="104"/>
      <c r="BS361" s="104"/>
      <c r="BT361" s="104"/>
      <c r="BU361" s="104"/>
      <c r="BV361" s="104"/>
      <c r="BW361" s="104"/>
      <c r="BX361" s="104"/>
      <c r="BY361" s="104"/>
      <c r="BZ361" s="104"/>
      <c r="CA361" s="104"/>
      <c r="CB361" s="104"/>
      <c r="CC361" s="104"/>
      <c r="CD361" s="104"/>
      <c r="CE361" s="104"/>
      <c r="CF361" s="104"/>
      <c r="CG361" s="104"/>
      <c r="CH361" s="104"/>
      <c r="CI361" s="104"/>
      <c r="CJ361" s="104"/>
      <c r="CK361" s="104"/>
    </row>
    <row r="362" spans="18:89" x14ac:dyDescent="0.35">
      <c r="R362" s="104"/>
      <c r="S362" s="104"/>
      <c r="T362" s="104"/>
      <c r="U362" s="104"/>
      <c r="V362" s="104"/>
      <c r="W362" s="104"/>
      <c r="X362" s="104"/>
      <c r="Y362" s="104"/>
      <c r="Z362" s="104"/>
      <c r="AA362" s="104"/>
      <c r="AB362" s="104"/>
      <c r="AC362" s="104"/>
      <c r="AD362" s="104"/>
      <c r="AE362" s="104"/>
      <c r="AF362" s="104"/>
      <c r="AG362" s="104"/>
      <c r="AH362" s="104"/>
      <c r="AI362" s="104"/>
      <c r="AJ362" s="104"/>
      <c r="AK362" s="104"/>
      <c r="AL362" s="104"/>
      <c r="AM362" s="104"/>
      <c r="AN362" s="104"/>
      <c r="AO362" s="104"/>
      <c r="AP362" s="104"/>
      <c r="AQ362" s="104"/>
      <c r="AR362" s="104"/>
      <c r="AS362" s="104"/>
      <c r="AT362" s="104"/>
      <c r="AU362" s="104"/>
      <c r="AV362" s="104"/>
      <c r="AW362" s="104"/>
      <c r="AX362" s="104"/>
      <c r="AY362" s="104"/>
      <c r="AZ362" s="104"/>
      <c r="BA362" s="104"/>
      <c r="BB362" s="104"/>
      <c r="BC362" s="104"/>
      <c r="BD362" s="104"/>
      <c r="BE362" s="104"/>
      <c r="BF362" s="104"/>
      <c r="BG362" s="104"/>
      <c r="BH362" s="104"/>
      <c r="BI362" s="104"/>
      <c r="BJ362" s="104"/>
      <c r="BK362" s="104"/>
      <c r="BL362" s="104"/>
      <c r="BM362" s="104"/>
      <c r="BN362" s="104"/>
      <c r="BO362" s="104"/>
      <c r="BP362" s="104"/>
      <c r="BQ362" s="104"/>
      <c r="BR362" s="104"/>
      <c r="BS362" s="104"/>
      <c r="BT362" s="104"/>
      <c r="BU362" s="104"/>
      <c r="BV362" s="104"/>
      <c r="BW362" s="104"/>
      <c r="BX362" s="104"/>
      <c r="BY362" s="104"/>
      <c r="BZ362" s="104"/>
      <c r="CA362" s="104"/>
      <c r="CB362" s="104"/>
      <c r="CC362" s="104"/>
      <c r="CD362" s="104"/>
      <c r="CE362" s="104"/>
      <c r="CF362" s="104"/>
      <c r="CG362" s="104"/>
      <c r="CH362" s="104"/>
      <c r="CI362" s="104"/>
      <c r="CJ362" s="104"/>
      <c r="CK362" s="104"/>
    </row>
    <row r="363" spans="18:89" x14ac:dyDescent="0.35">
      <c r="R363" s="104"/>
      <c r="S363" s="104"/>
      <c r="T363" s="104"/>
      <c r="U363" s="104"/>
      <c r="V363" s="104"/>
      <c r="W363" s="104"/>
      <c r="X363" s="104"/>
      <c r="Y363" s="104"/>
      <c r="Z363" s="104"/>
      <c r="AA363" s="104"/>
      <c r="AB363" s="104"/>
      <c r="AC363" s="104"/>
      <c r="AD363" s="104"/>
      <c r="AE363" s="104"/>
      <c r="AF363" s="104"/>
      <c r="AG363" s="104"/>
      <c r="AH363" s="104"/>
      <c r="AI363" s="104"/>
      <c r="AJ363" s="104"/>
      <c r="AK363" s="104"/>
      <c r="AL363" s="104"/>
      <c r="AM363" s="104"/>
      <c r="AN363" s="104"/>
      <c r="AO363" s="104"/>
      <c r="AP363" s="104"/>
      <c r="AQ363" s="104"/>
      <c r="AR363" s="104"/>
      <c r="AS363" s="104"/>
      <c r="AT363" s="104"/>
      <c r="AU363" s="104"/>
      <c r="AV363" s="104"/>
      <c r="AW363" s="104"/>
      <c r="AX363" s="104"/>
      <c r="AY363" s="104"/>
      <c r="AZ363" s="104"/>
      <c r="BA363" s="104"/>
      <c r="BB363" s="104"/>
      <c r="BC363" s="104"/>
      <c r="BD363" s="104"/>
      <c r="BE363" s="104"/>
      <c r="BF363" s="104"/>
      <c r="BG363" s="104"/>
      <c r="BH363" s="104"/>
      <c r="BI363" s="104"/>
      <c r="BJ363" s="104"/>
      <c r="BK363" s="104"/>
      <c r="BL363" s="104"/>
      <c r="BM363" s="104"/>
      <c r="BN363" s="104"/>
      <c r="BO363" s="104"/>
      <c r="BP363" s="104"/>
      <c r="BQ363" s="104"/>
      <c r="BR363" s="104"/>
      <c r="BS363" s="104"/>
      <c r="BT363" s="104"/>
      <c r="BU363" s="104"/>
      <c r="BV363" s="104"/>
      <c r="BW363" s="104"/>
      <c r="BX363" s="104"/>
      <c r="BY363" s="104"/>
      <c r="BZ363" s="104"/>
      <c r="CA363" s="104"/>
      <c r="CB363" s="104"/>
      <c r="CC363" s="104"/>
      <c r="CD363" s="104"/>
      <c r="CE363" s="104"/>
      <c r="CF363" s="104"/>
      <c r="CG363" s="104"/>
      <c r="CH363" s="104"/>
      <c r="CI363" s="104"/>
      <c r="CJ363" s="104"/>
      <c r="CK363" s="104"/>
    </row>
    <row r="364" spans="18:89" x14ac:dyDescent="0.35">
      <c r="R364" s="104"/>
      <c r="S364" s="104"/>
      <c r="T364" s="104"/>
      <c r="U364" s="104"/>
      <c r="V364" s="104"/>
      <c r="W364" s="104"/>
      <c r="X364" s="104"/>
      <c r="Y364" s="104"/>
      <c r="Z364" s="104"/>
      <c r="AA364" s="104"/>
      <c r="AB364" s="104"/>
      <c r="AC364" s="104"/>
      <c r="AD364" s="104"/>
      <c r="AE364" s="104"/>
      <c r="AF364" s="104"/>
      <c r="AG364" s="104"/>
      <c r="AH364" s="104"/>
      <c r="AI364" s="104"/>
      <c r="AJ364" s="104"/>
      <c r="AK364" s="104"/>
      <c r="AL364" s="104"/>
      <c r="AM364" s="104"/>
      <c r="AN364" s="104"/>
      <c r="AO364" s="104"/>
      <c r="AP364" s="104"/>
      <c r="AQ364" s="104"/>
      <c r="AR364" s="104"/>
      <c r="AS364" s="104"/>
      <c r="AT364" s="104"/>
      <c r="AU364" s="104"/>
      <c r="AV364" s="104"/>
      <c r="AW364" s="104"/>
      <c r="AX364" s="104"/>
      <c r="AY364" s="104"/>
      <c r="AZ364" s="104"/>
      <c r="BA364" s="104"/>
      <c r="BB364" s="104"/>
      <c r="BC364" s="104"/>
      <c r="BD364" s="104"/>
      <c r="BE364" s="104"/>
      <c r="BF364" s="104"/>
      <c r="BG364" s="104"/>
      <c r="BH364" s="104"/>
      <c r="BI364" s="104"/>
      <c r="BJ364" s="104"/>
      <c r="BK364" s="104"/>
      <c r="BL364" s="104"/>
      <c r="BM364" s="104"/>
      <c r="BN364" s="104"/>
      <c r="BO364" s="104"/>
      <c r="BP364" s="104"/>
      <c r="BQ364" s="104"/>
      <c r="BR364" s="104"/>
      <c r="BS364" s="104"/>
      <c r="BT364" s="104"/>
      <c r="BU364" s="104"/>
      <c r="BV364" s="104"/>
      <c r="BW364" s="104"/>
      <c r="BX364" s="104"/>
      <c r="BY364" s="104"/>
      <c r="BZ364" s="104"/>
      <c r="CA364" s="104"/>
      <c r="CB364" s="104"/>
      <c r="CC364" s="104"/>
      <c r="CD364" s="104"/>
      <c r="CE364" s="104"/>
      <c r="CF364" s="104"/>
      <c r="CG364" s="104"/>
      <c r="CH364" s="104"/>
      <c r="CI364" s="104"/>
      <c r="CJ364" s="104"/>
      <c r="CK364" s="104"/>
    </row>
    <row r="365" spans="18:89" x14ac:dyDescent="0.35">
      <c r="R365" s="104"/>
      <c r="S365" s="104"/>
      <c r="T365" s="104"/>
      <c r="U365" s="104"/>
      <c r="V365" s="104"/>
      <c r="W365" s="104"/>
      <c r="X365" s="104"/>
      <c r="Y365" s="104"/>
      <c r="Z365" s="104"/>
      <c r="AA365" s="104"/>
      <c r="AB365" s="104"/>
      <c r="AC365" s="104"/>
      <c r="AD365" s="104"/>
      <c r="AE365" s="104"/>
      <c r="AF365" s="104"/>
      <c r="AG365" s="104"/>
      <c r="AH365" s="104"/>
      <c r="AI365" s="104"/>
      <c r="AJ365" s="104"/>
      <c r="AK365" s="104"/>
      <c r="AL365" s="104"/>
      <c r="AM365" s="104"/>
      <c r="AN365" s="104"/>
      <c r="AO365" s="104"/>
      <c r="AP365" s="104"/>
      <c r="AQ365" s="104"/>
      <c r="AR365" s="104"/>
      <c r="AS365" s="104"/>
      <c r="AT365" s="104"/>
      <c r="AU365" s="104"/>
      <c r="AV365" s="104"/>
      <c r="AW365" s="104"/>
      <c r="AX365" s="104"/>
      <c r="AY365" s="104"/>
      <c r="AZ365" s="104"/>
      <c r="BA365" s="104"/>
      <c r="BB365" s="104"/>
      <c r="BC365" s="104"/>
      <c r="BD365" s="104"/>
      <c r="BE365" s="104"/>
      <c r="BF365" s="104"/>
      <c r="BG365" s="104"/>
      <c r="BH365" s="104"/>
      <c r="BI365" s="104"/>
      <c r="BJ365" s="104"/>
      <c r="BK365" s="104"/>
      <c r="BL365" s="104"/>
      <c r="BM365" s="104"/>
      <c r="BN365" s="104"/>
      <c r="BO365" s="104"/>
      <c r="BP365" s="104"/>
      <c r="BQ365" s="104"/>
      <c r="BR365" s="104"/>
      <c r="BS365" s="104"/>
      <c r="BT365" s="104"/>
      <c r="BU365" s="104"/>
      <c r="BV365" s="104"/>
      <c r="BW365" s="104"/>
      <c r="BX365" s="104"/>
      <c r="BY365" s="104"/>
      <c r="BZ365" s="104"/>
      <c r="CA365" s="104"/>
      <c r="CB365" s="104"/>
      <c r="CC365" s="104"/>
      <c r="CD365" s="104"/>
      <c r="CE365" s="104"/>
      <c r="CF365" s="104"/>
      <c r="CG365" s="104"/>
      <c r="CH365" s="104"/>
      <c r="CI365" s="104"/>
      <c r="CJ365" s="104"/>
      <c r="CK365" s="104"/>
    </row>
    <row r="366" spans="18:89" x14ac:dyDescent="0.35">
      <c r="R366" s="104"/>
      <c r="S366" s="104"/>
      <c r="T366" s="104"/>
      <c r="U366" s="104"/>
      <c r="V366" s="104"/>
      <c r="W366" s="104"/>
      <c r="X366" s="104"/>
      <c r="Y366" s="104"/>
      <c r="Z366" s="104"/>
      <c r="AA366" s="104"/>
      <c r="AB366" s="104"/>
      <c r="AC366" s="104"/>
      <c r="AD366" s="104"/>
      <c r="AE366" s="104"/>
      <c r="AF366" s="104"/>
      <c r="AG366" s="104"/>
      <c r="AH366" s="104"/>
      <c r="AI366" s="104"/>
      <c r="AJ366" s="104"/>
      <c r="AK366" s="104"/>
      <c r="AL366" s="104"/>
      <c r="AM366" s="104"/>
      <c r="AN366" s="104"/>
      <c r="AO366" s="104"/>
      <c r="AP366" s="104"/>
      <c r="AQ366" s="104"/>
      <c r="AR366" s="104"/>
      <c r="AS366" s="104"/>
      <c r="AT366" s="104"/>
      <c r="AU366" s="104"/>
      <c r="AV366" s="104"/>
      <c r="AW366" s="104"/>
      <c r="AX366" s="104"/>
      <c r="AY366" s="104"/>
      <c r="AZ366" s="104"/>
      <c r="BA366" s="104"/>
      <c r="BB366" s="104"/>
      <c r="BC366" s="104"/>
      <c r="BD366" s="104"/>
      <c r="BE366" s="104"/>
      <c r="BF366" s="104"/>
      <c r="BG366" s="104"/>
      <c r="BH366" s="104"/>
      <c r="BI366" s="104"/>
      <c r="BJ366" s="104"/>
      <c r="BK366" s="104"/>
      <c r="BL366" s="104"/>
      <c r="BM366" s="104"/>
      <c r="BN366" s="104"/>
      <c r="BO366" s="104"/>
      <c r="BP366" s="104"/>
      <c r="BQ366" s="104"/>
      <c r="BR366" s="104"/>
      <c r="BS366" s="104"/>
      <c r="BT366" s="104"/>
      <c r="BU366" s="104"/>
      <c r="BV366" s="104"/>
      <c r="BW366" s="104"/>
      <c r="BX366" s="104"/>
      <c r="BY366" s="104"/>
      <c r="BZ366" s="104"/>
      <c r="CA366" s="104"/>
      <c r="CB366" s="104"/>
      <c r="CC366" s="104"/>
      <c r="CD366" s="104"/>
      <c r="CE366" s="104"/>
      <c r="CF366" s="104"/>
      <c r="CG366" s="104"/>
      <c r="CH366" s="104"/>
      <c r="CI366" s="104"/>
      <c r="CJ366" s="104"/>
      <c r="CK366" s="104"/>
    </row>
    <row r="367" spans="18:89" x14ac:dyDescent="0.35">
      <c r="R367" s="104"/>
      <c r="S367" s="104"/>
      <c r="T367" s="104"/>
      <c r="U367" s="104"/>
      <c r="V367" s="104"/>
      <c r="W367" s="104"/>
      <c r="X367" s="104"/>
      <c r="Y367" s="104"/>
      <c r="Z367" s="104"/>
      <c r="AA367" s="104"/>
      <c r="AB367" s="104"/>
      <c r="AC367" s="104"/>
      <c r="AD367" s="104"/>
      <c r="AE367" s="104"/>
      <c r="AF367" s="104"/>
      <c r="AG367" s="104"/>
      <c r="AH367" s="104"/>
      <c r="AI367" s="104"/>
      <c r="AJ367" s="104"/>
      <c r="AK367" s="104"/>
      <c r="AL367" s="104"/>
      <c r="AM367" s="104"/>
      <c r="AN367" s="104"/>
      <c r="AO367" s="104"/>
      <c r="AP367" s="104"/>
      <c r="AQ367" s="104"/>
      <c r="AR367" s="104"/>
      <c r="AS367" s="104"/>
      <c r="AT367" s="104"/>
      <c r="AU367" s="104"/>
      <c r="AV367" s="104"/>
      <c r="AW367" s="104"/>
      <c r="AX367" s="104"/>
      <c r="AY367" s="104"/>
      <c r="AZ367" s="104"/>
      <c r="BA367" s="104"/>
      <c r="BB367" s="104"/>
      <c r="BC367" s="104"/>
      <c r="BD367" s="104"/>
      <c r="BE367" s="104"/>
      <c r="BF367" s="104"/>
      <c r="BG367" s="104"/>
      <c r="BH367" s="104"/>
      <c r="BI367" s="104"/>
      <c r="BJ367" s="104"/>
      <c r="BK367" s="104"/>
      <c r="BL367" s="104"/>
      <c r="BM367" s="104"/>
      <c r="BN367" s="104"/>
      <c r="BO367" s="104"/>
      <c r="BP367" s="104"/>
      <c r="BQ367" s="104"/>
      <c r="BR367" s="104"/>
      <c r="BS367" s="104"/>
      <c r="BT367" s="104"/>
      <c r="BU367" s="104"/>
      <c r="BV367" s="104"/>
      <c r="BW367" s="104"/>
      <c r="BX367" s="104"/>
      <c r="BY367" s="104"/>
      <c r="BZ367" s="104"/>
      <c r="CA367" s="104"/>
      <c r="CB367" s="104"/>
      <c r="CC367" s="104"/>
      <c r="CD367" s="104"/>
      <c r="CE367" s="104"/>
      <c r="CF367" s="104"/>
      <c r="CG367" s="104"/>
      <c r="CH367" s="104"/>
      <c r="CI367" s="104"/>
      <c r="CJ367" s="104"/>
      <c r="CK367" s="104"/>
    </row>
    <row r="368" spans="18:89" x14ac:dyDescent="0.35">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4"/>
      <c r="AY368" s="104"/>
      <c r="AZ368" s="104"/>
      <c r="BA368" s="104"/>
      <c r="BB368" s="104"/>
      <c r="BC368" s="104"/>
      <c r="BD368" s="104"/>
      <c r="BE368" s="104"/>
      <c r="BF368" s="104"/>
      <c r="BG368" s="104"/>
      <c r="BH368" s="104"/>
      <c r="BI368" s="104"/>
      <c r="BJ368" s="104"/>
      <c r="BK368" s="104"/>
      <c r="BL368" s="104"/>
      <c r="BM368" s="104"/>
      <c r="BN368" s="104"/>
      <c r="BO368" s="104"/>
      <c r="BP368" s="104"/>
      <c r="BQ368" s="104"/>
      <c r="BR368" s="104"/>
      <c r="BS368" s="104"/>
      <c r="BT368" s="104"/>
      <c r="BU368" s="104"/>
      <c r="BV368" s="104"/>
      <c r="BW368" s="104"/>
      <c r="BX368" s="104"/>
      <c r="BY368" s="104"/>
      <c r="BZ368" s="104"/>
      <c r="CA368" s="104"/>
      <c r="CB368" s="104"/>
      <c r="CC368" s="104"/>
      <c r="CD368" s="104"/>
      <c r="CE368" s="104"/>
      <c r="CF368" s="104"/>
      <c r="CG368" s="104"/>
      <c r="CH368" s="104"/>
      <c r="CI368" s="104"/>
      <c r="CJ368" s="104"/>
      <c r="CK368" s="104"/>
    </row>
    <row r="369" spans="18:89" x14ac:dyDescent="0.35">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104"/>
      <c r="AY369" s="104"/>
      <c r="AZ369" s="104"/>
      <c r="BA369" s="104"/>
      <c r="BB369" s="104"/>
      <c r="BC369" s="104"/>
      <c r="BD369" s="104"/>
      <c r="BE369" s="104"/>
      <c r="BF369" s="104"/>
      <c r="BG369" s="104"/>
      <c r="BH369" s="104"/>
      <c r="BI369" s="104"/>
      <c r="BJ369" s="104"/>
      <c r="BK369" s="104"/>
      <c r="BL369" s="104"/>
      <c r="BM369" s="104"/>
      <c r="BN369" s="104"/>
      <c r="BO369" s="104"/>
      <c r="BP369" s="104"/>
      <c r="BQ369" s="104"/>
      <c r="BR369" s="104"/>
      <c r="BS369" s="104"/>
      <c r="BT369" s="104"/>
      <c r="BU369" s="104"/>
      <c r="BV369" s="104"/>
      <c r="BW369" s="104"/>
      <c r="BX369" s="104"/>
      <c r="BY369" s="104"/>
      <c r="BZ369" s="104"/>
      <c r="CA369" s="104"/>
      <c r="CB369" s="104"/>
      <c r="CC369" s="104"/>
      <c r="CD369" s="104"/>
      <c r="CE369" s="104"/>
      <c r="CF369" s="104"/>
      <c r="CG369" s="104"/>
      <c r="CH369" s="104"/>
      <c r="CI369" s="104"/>
      <c r="CJ369" s="104"/>
      <c r="CK369" s="104"/>
    </row>
    <row r="370" spans="18:89" x14ac:dyDescent="0.35">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4"/>
      <c r="AY370" s="104"/>
      <c r="AZ370" s="104"/>
      <c r="BA370" s="104"/>
      <c r="BB370" s="104"/>
      <c r="BC370" s="104"/>
      <c r="BD370" s="104"/>
      <c r="BE370" s="104"/>
      <c r="BF370" s="104"/>
      <c r="BG370" s="104"/>
      <c r="BH370" s="104"/>
      <c r="BI370" s="104"/>
      <c r="BJ370" s="104"/>
      <c r="BK370" s="104"/>
      <c r="BL370" s="104"/>
      <c r="BM370" s="104"/>
      <c r="BN370" s="104"/>
      <c r="BO370" s="104"/>
      <c r="BP370" s="104"/>
      <c r="BQ370" s="104"/>
      <c r="BR370" s="104"/>
      <c r="BS370" s="104"/>
      <c r="BT370" s="104"/>
      <c r="BU370" s="104"/>
      <c r="BV370" s="104"/>
      <c r="BW370" s="104"/>
      <c r="BX370" s="104"/>
      <c r="BY370" s="104"/>
      <c r="BZ370" s="104"/>
      <c r="CA370" s="104"/>
      <c r="CB370" s="104"/>
      <c r="CC370" s="104"/>
      <c r="CD370" s="104"/>
      <c r="CE370" s="104"/>
      <c r="CF370" s="104"/>
      <c r="CG370" s="104"/>
      <c r="CH370" s="104"/>
      <c r="CI370" s="104"/>
      <c r="CJ370" s="104"/>
      <c r="CK370" s="104"/>
    </row>
    <row r="371" spans="18:89" x14ac:dyDescent="0.35">
      <c r="R371" s="104"/>
      <c r="S371" s="104"/>
      <c r="T371" s="104"/>
      <c r="U371" s="104"/>
      <c r="V371" s="104"/>
      <c r="W371" s="104"/>
      <c r="X371" s="104"/>
      <c r="Y371" s="104"/>
      <c r="Z371" s="104"/>
      <c r="AA371" s="104"/>
      <c r="AB371" s="104"/>
      <c r="AC371" s="104"/>
      <c r="AD371" s="104"/>
      <c r="AE371" s="104"/>
      <c r="AF371" s="104"/>
      <c r="AG371" s="104"/>
      <c r="AH371" s="104"/>
      <c r="AI371" s="104"/>
      <c r="AJ371" s="104"/>
      <c r="AK371" s="104"/>
      <c r="AL371" s="104"/>
      <c r="AM371" s="104"/>
      <c r="AN371" s="104"/>
      <c r="AO371" s="104"/>
      <c r="AP371" s="104"/>
      <c r="AQ371" s="104"/>
      <c r="AR371" s="104"/>
      <c r="AS371" s="104"/>
      <c r="AT371" s="104"/>
      <c r="AU371" s="104"/>
      <c r="AV371" s="104"/>
      <c r="AW371" s="104"/>
      <c r="AX371" s="104"/>
      <c r="AY371" s="104"/>
      <c r="AZ371" s="104"/>
      <c r="BA371" s="104"/>
      <c r="BB371" s="104"/>
      <c r="BC371" s="104"/>
      <c r="BD371" s="104"/>
      <c r="BE371" s="104"/>
      <c r="BF371" s="104"/>
      <c r="BG371" s="104"/>
      <c r="BH371" s="104"/>
      <c r="BI371" s="104"/>
      <c r="BJ371" s="104"/>
      <c r="BK371" s="104"/>
      <c r="BL371" s="104"/>
      <c r="BM371" s="104"/>
      <c r="BN371" s="104"/>
      <c r="BO371" s="104"/>
      <c r="BP371" s="104"/>
      <c r="BQ371" s="104"/>
      <c r="BR371" s="104"/>
      <c r="BS371" s="104"/>
      <c r="BT371" s="104"/>
      <c r="BU371" s="104"/>
      <c r="BV371" s="104"/>
      <c r="BW371" s="104"/>
      <c r="BX371" s="104"/>
      <c r="BY371" s="104"/>
      <c r="BZ371" s="104"/>
      <c r="CA371" s="104"/>
      <c r="CB371" s="104"/>
      <c r="CC371" s="104"/>
      <c r="CD371" s="104"/>
      <c r="CE371" s="104"/>
      <c r="CF371" s="104"/>
      <c r="CG371" s="104"/>
      <c r="CH371" s="104"/>
      <c r="CI371" s="104"/>
      <c r="CJ371" s="104"/>
      <c r="CK371" s="104"/>
    </row>
    <row r="372" spans="18:89" x14ac:dyDescent="0.35">
      <c r="R372" s="104"/>
      <c r="S372" s="104"/>
      <c r="T372" s="104"/>
      <c r="U372" s="104"/>
      <c r="V372" s="104"/>
      <c r="W372" s="104"/>
      <c r="X372" s="104"/>
      <c r="Y372" s="104"/>
      <c r="Z372" s="104"/>
      <c r="AA372" s="104"/>
      <c r="AB372" s="104"/>
      <c r="AC372" s="104"/>
      <c r="AD372" s="104"/>
      <c r="AE372" s="104"/>
      <c r="AF372" s="104"/>
      <c r="AG372" s="104"/>
      <c r="AH372" s="104"/>
      <c r="AI372" s="104"/>
      <c r="AJ372" s="104"/>
      <c r="AK372" s="104"/>
      <c r="AL372" s="104"/>
      <c r="AM372" s="104"/>
      <c r="AN372" s="104"/>
      <c r="AO372" s="104"/>
      <c r="AP372" s="104"/>
      <c r="AQ372" s="104"/>
      <c r="AR372" s="104"/>
      <c r="AS372" s="104"/>
      <c r="AT372" s="104"/>
      <c r="AU372" s="104"/>
      <c r="AV372" s="104"/>
      <c r="AW372" s="104"/>
      <c r="AX372" s="104"/>
      <c r="AY372" s="104"/>
      <c r="AZ372" s="104"/>
      <c r="BA372" s="104"/>
      <c r="BB372" s="104"/>
      <c r="BC372" s="104"/>
      <c r="BD372" s="104"/>
      <c r="BE372" s="104"/>
      <c r="BF372" s="104"/>
      <c r="BG372" s="104"/>
      <c r="BH372" s="104"/>
      <c r="BI372" s="104"/>
      <c r="BJ372" s="104"/>
      <c r="BK372" s="104"/>
      <c r="BL372" s="104"/>
      <c r="BM372" s="104"/>
      <c r="BN372" s="104"/>
      <c r="BO372" s="104"/>
      <c r="BP372" s="104"/>
      <c r="BQ372" s="104"/>
      <c r="BR372" s="104"/>
      <c r="BS372" s="104"/>
      <c r="BT372" s="104"/>
      <c r="BU372" s="104"/>
      <c r="BV372" s="104"/>
      <c r="BW372" s="104"/>
      <c r="BX372" s="104"/>
      <c r="BY372" s="104"/>
      <c r="BZ372" s="104"/>
      <c r="CA372" s="104"/>
      <c r="CB372" s="104"/>
      <c r="CC372" s="104"/>
      <c r="CD372" s="104"/>
      <c r="CE372" s="104"/>
      <c r="CF372" s="104"/>
      <c r="CG372" s="104"/>
      <c r="CH372" s="104"/>
      <c r="CI372" s="104"/>
      <c r="CJ372" s="104"/>
      <c r="CK372" s="104"/>
    </row>
    <row r="373" spans="18:89" x14ac:dyDescent="0.35">
      <c r="R373" s="104"/>
      <c r="S373" s="104"/>
      <c r="T373" s="104"/>
      <c r="U373" s="104"/>
      <c r="V373" s="104"/>
      <c r="W373" s="104"/>
      <c r="X373" s="104"/>
      <c r="Y373" s="104"/>
      <c r="Z373" s="104"/>
      <c r="AA373" s="104"/>
      <c r="AB373" s="104"/>
      <c r="AC373" s="104"/>
      <c r="AD373" s="104"/>
      <c r="AE373" s="104"/>
      <c r="AF373" s="104"/>
      <c r="AG373" s="104"/>
      <c r="AH373" s="104"/>
      <c r="AI373" s="104"/>
      <c r="AJ373" s="104"/>
      <c r="AK373" s="104"/>
      <c r="AL373" s="104"/>
      <c r="AM373" s="104"/>
      <c r="AN373" s="104"/>
      <c r="AO373" s="104"/>
      <c r="AP373" s="104"/>
      <c r="AQ373" s="104"/>
      <c r="AR373" s="104"/>
      <c r="AS373" s="104"/>
      <c r="AT373" s="104"/>
      <c r="AU373" s="104"/>
      <c r="AV373" s="104"/>
      <c r="AW373" s="104"/>
      <c r="AX373" s="104"/>
      <c r="AY373" s="104"/>
      <c r="AZ373" s="104"/>
      <c r="BA373" s="104"/>
      <c r="BB373" s="104"/>
      <c r="BC373" s="104"/>
      <c r="BD373" s="104"/>
      <c r="BE373" s="104"/>
      <c r="BF373" s="104"/>
      <c r="BG373" s="104"/>
      <c r="BH373" s="104"/>
      <c r="BI373" s="104"/>
      <c r="BJ373" s="104"/>
      <c r="BK373" s="104"/>
      <c r="BL373" s="104"/>
      <c r="BM373" s="104"/>
      <c r="BN373" s="104"/>
      <c r="BO373" s="104"/>
      <c r="BP373" s="104"/>
      <c r="BQ373" s="104"/>
      <c r="BR373" s="104"/>
      <c r="BS373" s="104"/>
      <c r="BT373" s="104"/>
      <c r="BU373" s="104"/>
      <c r="BV373" s="104"/>
      <c r="BW373" s="104"/>
      <c r="BX373" s="104"/>
      <c r="BY373" s="104"/>
      <c r="BZ373" s="104"/>
      <c r="CA373" s="104"/>
      <c r="CB373" s="104"/>
      <c r="CC373" s="104"/>
      <c r="CD373" s="104"/>
      <c r="CE373" s="104"/>
      <c r="CF373" s="104"/>
      <c r="CG373" s="104"/>
      <c r="CH373" s="104"/>
      <c r="CI373" s="104"/>
      <c r="CJ373" s="104"/>
      <c r="CK373" s="104"/>
    </row>
    <row r="374" spans="18:89" x14ac:dyDescent="0.35">
      <c r="R374" s="104"/>
      <c r="S374" s="104"/>
      <c r="T374" s="104"/>
      <c r="U374" s="104"/>
      <c r="V374" s="104"/>
      <c r="W374" s="104"/>
      <c r="X374" s="104"/>
      <c r="Y374" s="104"/>
      <c r="Z374" s="104"/>
      <c r="AA374" s="104"/>
      <c r="AB374" s="104"/>
      <c r="AC374" s="104"/>
      <c r="AD374" s="104"/>
      <c r="AE374" s="104"/>
      <c r="AF374" s="104"/>
      <c r="AG374" s="104"/>
      <c r="AH374" s="104"/>
      <c r="AI374" s="104"/>
      <c r="AJ374" s="104"/>
      <c r="AK374" s="104"/>
      <c r="AL374" s="104"/>
      <c r="AM374" s="104"/>
      <c r="AN374" s="104"/>
      <c r="AO374" s="104"/>
      <c r="AP374" s="104"/>
      <c r="AQ374" s="104"/>
      <c r="AR374" s="104"/>
      <c r="AS374" s="104"/>
      <c r="AT374" s="104"/>
      <c r="AU374" s="104"/>
      <c r="AV374" s="104"/>
      <c r="AW374" s="104"/>
      <c r="AX374" s="104"/>
      <c r="AY374" s="104"/>
      <c r="AZ374" s="104"/>
      <c r="BA374" s="104"/>
      <c r="BB374" s="104"/>
      <c r="BC374" s="104"/>
      <c r="BD374" s="104"/>
      <c r="BE374" s="104"/>
      <c r="BF374" s="104"/>
      <c r="BG374" s="104"/>
      <c r="BH374" s="104"/>
      <c r="BI374" s="104"/>
      <c r="BJ374" s="104"/>
      <c r="BK374" s="104"/>
      <c r="BL374" s="104"/>
      <c r="BM374" s="104"/>
      <c r="BN374" s="104"/>
      <c r="BO374" s="104"/>
      <c r="BP374" s="104"/>
      <c r="BQ374" s="104"/>
      <c r="BR374" s="104"/>
      <c r="BS374" s="104"/>
      <c r="BT374" s="104"/>
      <c r="BU374" s="104"/>
      <c r="BV374" s="104"/>
      <c r="BW374" s="104"/>
      <c r="BX374" s="104"/>
      <c r="BY374" s="104"/>
      <c r="BZ374" s="104"/>
      <c r="CA374" s="104"/>
      <c r="CB374" s="104"/>
      <c r="CC374" s="104"/>
      <c r="CD374" s="104"/>
      <c r="CE374" s="104"/>
      <c r="CF374" s="104"/>
      <c r="CG374" s="104"/>
      <c r="CH374" s="104"/>
      <c r="CI374" s="104"/>
      <c r="CJ374" s="104"/>
      <c r="CK374" s="104"/>
    </row>
    <row r="375" spans="18:89" x14ac:dyDescent="0.35">
      <c r="R375" s="104"/>
      <c r="S375" s="104"/>
      <c r="T375" s="104"/>
      <c r="U375" s="104"/>
      <c r="V375" s="104"/>
      <c r="W375" s="104"/>
      <c r="X375" s="104"/>
      <c r="Y375" s="104"/>
      <c r="Z375" s="104"/>
      <c r="AA375" s="104"/>
      <c r="AB375" s="104"/>
      <c r="AC375" s="104"/>
      <c r="AD375" s="104"/>
      <c r="AE375" s="104"/>
      <c r="AF375" s="104"/>
      <c r="AG375" s="104"/>
      <c r="AH375" s="104"/>
      <c r="AI375" s="104"/>
      <c r="AJ375" s="104"/>
      <c r="AK375" s="104"/>
      <c r="AL375" s="104"/>
      <c r="AM375" s="104"/>
      <c r="AN375" s="104"/>
      <c r="AO375" s="104"/>
      <c r="AP375" s="104"/>
      <c r="AQ375" s="104"/>
      <c r="AR375" s="104"/>
      <c r="AS375" s="104"/>
      <c r="AT375" s="104"/>
      <c r="AU375" s="104"/>
      <c r="AV375" s="104"/>
      <c r="AW375" s="104"/>
      <c r="AX375" s="104"/>
      <c r="AY375" s="104"/>
      <c r="AZ375" s="104"/>
      <c r="BA375" s="104"/>
      <c r="BB375" s="104"/>
      <c r="BC375" s="104"/>
      <c r="BD375" s="104"/>
      <c r="BE375" s="104"/>
      <c r="BF375" s="104"/>
      <c r="BG375" s="104"/>
      <c r="BH375" s="104"/>
      <c r="BI375" s="104"/>
      <c r="BJ375" s="104"/>
      <c r="BK375" s="104"/>
      <c r="BL375" s="104"/>
      <c r="BM375" s="104"/>
      <c r="BN375" s="104"/>
      <c r="BO375" s="104"/>
      <c r="BP375" s="104"/>
      <c r="BQ375" s="104"/>
      <c r="BR375" s="104"/>
      <c r="BS375" s="104"/>
      <c r="BT375" s="104"/>
      <c r="BU375" s="104"/>
      <c r="BV375" s="104"/>
      <c r="BW375" s="104"/>
      <c r="BX375" s="104"/>
      <c r="BY375" s="104"/>
      <c r="BZ375" s="104"/>
      <c r="CA375" s="104"/>
      <c r="CB375" s="104"/>
      <c r="CC375" s="104"/>
      <c r="CD375" s="104"/>
      <c r="CE375" s="104"/>
      <c r="CF375" s="104"/>
      <c r="CG375" s="104"/>
      <c r="CH375" s="104"/>
      <c r="CI375" s="104"/>
      <c r="CJ375" s="104"/>
      <c r="CK375" s="104"/>
    </row>
    <row r="376" spans="18:89" x14ac:dyDescent="0.35">
      <c r="R376" s="104"/>
      <c r="S376" s="104"/>
      <c r="T376" s="104"/>
      <c r="U376" s="104"/>
      <c r="V376" s="104"/>
      <c r="W376" s="104"/>
      <c r="X376" s="104"/>
      <c r="Y376" s="104"/>
      <c r="Z376" s="104"/>
      <c r="AA376" s="104"/>
      <c r="AB376" s="104"/>
      <c r="AC376" s="104"/>
      <c r="AD376" s="104"/>
      <c r="AE376" s="104"/>
      <c r="AF376" s="104"/>
      <c r="AG376" s="104"/>
      <c r="AH376" s="104"/>
      <c r="AI376" s="104"/>
      <c r="AJ376" s="104"/>
      <c r="AK376" s="104"/>
      <c r="AL376" s="104"/>
      <c r="AM376" s="104"/>
      <c r="AN376" s="104"/>
      <c r="AO376" s="104"/>
      <c r="AP376" s="104"/>
      <c r="AQ376" s="104"/>
      <c r="AR376" s="104"/>
      <c r="AS376" s="104"/>
      <c r="AT376" s="104"/>
      <c r="AU376" s="104"/>
      <c r="AV376" s="104"/>
      <c r="AW376" s="104"/>
      <c r="AX376" s="104"/>
      <c r="AY376" s="104"/>
      <c r="AZ376" s="104"/>
      <c r="BA376" s="104"/>
      <c r="BB376" s="104"/>
      <c r="BC376" s="104"/>
      <c r="BD376" s="104"/>
      <c r="BE376" s="104"/>
      <c r="BF376" s="104"/>
      <c r="BG376" s="104"/>
      <c r="BH376" s="104"/>
      <c r="BI376" s="104"/>
      <c r="BJ376" s="104"/>
      <c r="BK376" s="104"/>
      <c r="BL376" s="104"/>
      <c r="BM376" s="104"/>
      <c r="BN376" s="104"/>
      <c r="BO376" s="104"/>
      <c r="BP376" s="104"/>
      <c r="BQ376" s="104"/>
      <c r="BR376" s="104"/>
      <c r="BS376" s="104"/>
      <c r="BT376" s="104"/>
      <c r="BU376" s="104"/>
      <c r="BV376" s="104"/>
      <c r="BW376" s="104"/>
      <c r="BX376" s="104"/>
      <c r="BY376" s="104"/>
      <c r="BZ376" s="104"/>
      <c r="CA376" s="104"/>
      <c r="CB376" s="104"/>
      <c r="CC376" s="104"/>
      <c r="CD376" s="104"/>
      <c r="CE376" s="104"/>
      <c r="CF376" s="104"/>
      <c r="CG376" s="104"/>
      <c r="CH376" s="104"/>
      <c r="CI376" s="104"/>
      <c r="CJ376" s="104"/>
      <c r="CK376" s="104"/>
    </row>
    <row r="377" spans="18:89" x14ac:dyDescent="0.35">
      <c r="R377" s="104"/>
      <c r="S377" s="104"/>
      <c r="T377" s="104"/>
      <c r="U377" s="104"/>
      <c r="V377" s="104"/>
      <c r="W377" s="104"/>
      <c r="X377" s="104"/>
      <c r="Y377" s="104"/>
      <c r="Z377" s="104"/>
      <c r="AA377" s="104"/>
      <c r="AB377" s="104"/>
      <c r="AC377" s="104"/>
      <c r="AD377" s="104"/>
      <c r="AE377" s="104"/>
      <c r="AF377" s="104"/>
      <c r="AG377" s="104"/>
      <c r="AH377" s="104"/>
      <c r="AI377" s="104"/>
      <c r="AJ377" s="104"/>
      <c r="AK377" s="104"/>
      <c r="AL377" s="104"/>
      <c r="AM377" s="104"/>
      <c r="AN377" s="104"/>
      <c r="AO377" s="104"/>
      <c r="AP377" s="104"/>
      <c r="AQ377" s="104"/>
      <c r="AR377" s="104"/>
      <c r="AS377" s="104"/>
      <c r="AT377" s="104"/>
      <c r="AU377" s="104"/>
      <c r="AV377" s="104"/>
      <c r="AW377" s="104"/>
      <c r="AX377" s="104"/>
      <c r="AY377" s="104"/>
      <c r="AZ377" s="104"/>
      <c r="BA377" s="104"/>
      <c r="BB377" s="104"/>
      <c r="BC377" s="104"/>
      <c r="BD377" s="104"/>
      <c r="BE377" s="104"/>
      <c r="BF377" s="104"/>
      <c r="BG377" s="104"/>
      <c r="BH377" s="104"/>
      <c r="BI377" s="104"/>
      <c r="BJ377" s="104"/>
      <c r="BK377" s="104"/>
      <c r="BL377" s="104"/>
      <c r="BM377" s="104"/>
      <c r="BN377" s="104"/>
      <c r="BO377" s="104"/>
      <c r="BP377" s="104"/>
      <c r="BQ377" s="104"/>
      <c r="BR377" s="104"/>
      <c r="BS377" s="104"/>
      <c r="BT377" s="104"/>
      <c r="BU377" s="104"/>
      <c r="BV377" s="104"/>
      <c r="BW377" s="104"/>
      <c r="BX377" s="104"/>
      <c r="BY377" s="104"/>
      <c r="BZ377" s="104"/>
      <c r="CA377" s="104"/>
      <c r="CB377" s="104"/>
      <c r="CC377" s="104"/>
      <c r="CD377" s="104"/>
      <c r="CE377" s="104"/>
      <c r="CF377" s="104"/>
      <c r="CG377" s="104"/>
      <c r="CH377" s="104"/>
      <c r="CI377" s="104"/>
      <c r="CJ377" s="104"/>
      <c r="CK377" s="104"/>
    </row>
    <row r="378" spans="18:89" x14ac:dyDescent="0.35">
      <c r="R378" s="104"/>
      <c r="S378" s="104"/>
      <c r="T378" s="104"/>
      <c r="U378" s="104"/>
      <c r="V378" s="104"/>
      <c r="W378" s="104"/>
      <c r="X378" s="104"/>
      <c r="Y378" s="104"/>
      <c r="Z378" s="104"/>
      <c r="AA378" s="104"/>
      <c r="AB378" s="104"/>
      <c r="AC378" s="104"/>
      <c r="AD378" s="104"/>
      <c r="AE378" s="104"/>
      <c r="AF378" s="104"/>
      <c r="AG378" s="104"/>
      <c r="AH378" s="104"/>
      <c r="AI378" s="104"/>
      <c r="AJ378" s="104"/>
      <c r="AK378" s="104"/>
      <c r="AL378" s="104"/>
      <c r="AM378" s="104"/>
      <c r="AN378" s="104"/>
      <c r="AO378" s="104"/>
      <c r="AP378" s="104"/>
      <c r="AQ378" s="104"/>
      <c r="AR378" s="104"/>
      <c r="AS378" s="104"/>
      <c r="AT378" s="104"/>
      <c r="AU378" s="104"/>
      <c r="AV378" s="104"/>
      <c r="AW378" s="104"/>
      <c r="AX378" s="104"/>
      <c r="AY378" s="104"/>
      <c r="AZ378" s="104"/>
      <c r="BA378" s="104"/>
      <c r="BB378" s="104"/>
      <c r="BC378" s="104"/>
      <c r="BD378" s="104"/>
      <c r="BE378" s="104"/>
      <c r="BF378" s="104"/>
      <c r="BG378" s="104"/>
      <c r="BH378" s="104"/>
      <c r="BI378" s="104"/>
      <c r="BJ378" s="104"/>
      <c r="BK378" s="104"/>
      <c r="BL378" s="104"/>
      <c r="BM378" s="104"/>
      <c r="BN378" s="104"/>
      <c r="BO378" s="104"/>
      <c r="BP378" s="104"/>
      <c r="BQ378" s="104"/>
      <c r="BR378" s="104"/>
      <c r="BS378" s="104"/>
      <c r="BT378" s="104"/>
      <c r="BU378" s="104"/>
      <c r="BV378" s="104"/>
      <c r="BW378" s="104"/>
      <c r="BX378" s="104"/>
      <c r="BY378" s="104"/>
      <c r="BZ378" s="104"/>
      <c r="CA378" s="104"/>
      <c r="CB378" s="104"/>
      <c r="CC378" s="104"/>
      <c r="CD378" s="104"/>
      <c r="CE378" s="104"/>
      <c r="CF378" s="104"/>
      <c r="CG378" s="104"/>
      <c r="CH378" s="104"/>
      <c r="CI378" s="104"/>
      <c r="CJ378" s="104"/>
      <c r="CK378" s="104"/>
    </row>
    <row r="379" spans="18:89" x14ac:dyDescent="0.35">
      <c r="R379" s="104"/>
      <c r="S379" s="104"/>
      <c r="T379" s="104"/>
      <c r="U379" s="104"/>
      <c r="V379" s="104"/>
      <c r="W379" s="104"/>
      <c r="X379" s="104"/>
      <c r="Y379" s="104"/>
      <c r="Z379" s="104"/>
      <c r="AA379" s="104"/>
      <c r="AB379" s="104"/>
      <c r="AC379" s="104"/>
      <c r="AD379" s="104"/>
      <c r="AE379" s="104"/>
      <c r="AF379" s="104"/>
      <c r="AG379" s="104"/>
      <c r="AH379" s="104"/>
      <c r="AI379" s="104"/>
      <c r="AJ379" s="104"/>
      <c r="AK379" s="104"/>
      <c r="AL379" s="104"/>
      <c r="AM379" s="104"/>
      <c r="AN379" s="104"/>
      <c r="AO379" s="104"/>
      <c r="AP379" s="104"/>
      <c r="AQ379" s="104"/>
      <c r="AR379" s="104"/>
      <c r="AS379" s="104"/>
      <c r="AT379" s="104"/>
      <c r="AU379" s="104"/>
      <c r="AV379" s="104"/>
      <c r="AW379" s="104"/>
      <c r="AX379" s="104"/>
      <c r="AY379" s="104"/>
      <c r="AZ379" s="104"/>
      <c r="BA379" s="104"/>
      <c r="BB379" s="104"/>
      <c r="BC379" s="104"/>
      <c r="BD379" s="104"/>
      <c r="BE379" s="104"/>
      <c r="BF379" s="104"/>
      <c r="BG379" s="104"/>
      <c r="BH379" s="104"/>
      <c r="BI379" s="104"/>
      <c r="BJ379" s="104"/>
      <c r="BK379" s="104"/>
      <c r="BL379" s="104"/>
      <c r="BM379" s="104"/>
      <c r="BN379" s="104"/>
      <c r="BO379" s="104"/>
      <c r="BP379" s="104"/>
      <c r="BQ379" s="104"/>
      <c r="BR379" s="104"/>
      <c r="BS379" s="104"/>
      <c r="BT379" s="104"/>
      <c r="BU379" s="104"/>
      <c r="BV379" s="104"/>
      <c r="BW379" s="104"/>
      <c r="BX379" s="104"/>
      <c r="BY379" s="104"/>
      <c r="BZ379" s="104"/>
      <c r="CA379" s="104"/>
      <c r="CB379" s="104"/>
      <c r="CC379" s="104"/>
      <c r="CD379" s="104"/>
      <c r="CE379" s="104"/>
      <c r="CF379" s="104"/>
      <c r="CG379" s="104"/>
      <c r="CH379" s="104"/>
      <c r="CI379" s="104"/>
      <c r="CJ379" s="104"/>
      <c r="CK379" s="104"/>
    </row>
    <row r="380" spans="18:89" x14ac:dyDescent="0.35">
      <c r="R380" s="104"/>
      <c r="S380" s="104"/>
      <c r="T380" s="104"/>
      <c r="U380" s="104"/>
      <c r="V380" s="104"/>
      <c r="W380" s="104"/>
      <c r="X380" s="104"/>
      <c r="Y380" s="104"/>
      <c r="Z380" s="104"/>
      <c r="AA380" s="104"/>
      <c r="AB380" s="104"/>
      <c r="AC380" s="104"/>
      <c r="AD380" s="104"/>
      <c r="AE380" s="104"/>
      <c r="AF380" s="104"/>
      <c r="AG380" s="104"/>
      <c r="AH380" s="104"/>
      <c r="AI380" s="104"/>
      <c r="AJ380" s="104"/>
      <c r="AK380" s="104"/>
      <c r="AL380" s="104"/>
      <c r="AM380" s="104"/>
      <c r="AN380" s="104"/>
      <c r="AO380" s="104"/>
      <c r="AP380" s="104"/>
      <c r="AQ380" s="104"/>
      <c r="AR380" s="104"/>
      <c r="AS380" s="104"/>
      <c r="AT380" s="104"/>
      <c r="AU380" s="104"/>
      <c r="AV380" s="104"/>
      <c r="AW380" s="104"/>
      <c r="AX380" s="104"/>
      <c r="AY380" s="104"/>
      <c r="AZ380" s="104"/>
      <c r="BA380" s="104"/>
      <c r="BB380" s="104"/>
      <c r="BC380" s="104"/>
      <c r="BD380" s="104"/>
      <c r="BE380" s="104"/>
      <c r="BF380" s="104"/>
      <c r="BG380" s="104"/>
      <c r="BH380" s="104"/>
      <c r="BI380" s="104"/>
      <c r="BJ380" s="104"/>
      <c r="BK380" s="104"/>
      <c r="BL380" s="104"/>
      <c r="BM380" s="104"/>
      <c r="BN380" s="104"/>
      <c r="BO380" s="104"/>
      <c r="BP380" s="104"/>
      <c r="BQ380" s="104"/>
      <c r="BR380" s="104"/>
      <c r="BS380" s="104"/>
      <c r="BT380" s="104"/>
      <c r="BU380" s="104"/>
      <c r="BV380" s="104"/>
      <c r="BW380" s="104"/>
      <c r="BX380" s="104"/>
      <c r="BY380" s="104"/>
      <c r="BZ380" s="104"/>
      <c r="CA380" s="104"/>
      <c r="CB380" s="104"/>
      <c r="CC380" s="104"/>
      <c r="CD380" s="104"/>
      <c r="CE380" s="104"/>
      <c r="CF380" s="104"/>
      <c r="CG380" s="104"/>
      <c r="CH380" s="104"/>
      <c r="CI380" s="104"/>
      <c r="CJ380" s="104"/>
      <c r="CK380" s="104"/>
    </row>
    <row r="381" spans="18:89" x14ac:dyDescent="0.35">
      <c r="R381" s="104"/>
      <c r="S381" s="104"/>
      <c r="T381" s="104"/>
      <c r="U381" s="104"/>
      <c r="V381" s="104"/>
      <c r="W381" s="104"/>
      <c r="X381" s="104"/>
      <c r="Y381" s="104"/>
      <c r="Z381" s="104"/>
      <c r="AA381" s="104"/>
      <c r="AB381" s="104"/>
      <c r="AC381" s="104"/>
      <c r="AD381" s="104"/>
      <c r="AE381" s="104"/>
      <c r="AF381" s="104"/>
      <c r="AG381" s="104"/>
      <c r="AH381" s="104"/>
      <c r="AI381" s="104"/>
      <c r="AJ381" s="104"/>
      <c r="AK381" s="104"/>
      <c r="AL381" s="104"/>
      <c r="AM381" s="104"/>
      <c r="AN381" s="104"/>
      <c r="AO381" s="104"/>
      <c r="AP381" s="104"/>
      <c r="AQ381" s="104"/>
      <c r="AR381" s="104"/>
      <c r="AS381" s="104"/>
      <c r="AT381" s="104"/>
      <c r="AU381" s="104"/>
      <c r="AV381" s="104"/>
      <c r="AW381" s="104"/>
      <c r="AX381" s="104"/>
      <c r="AY381" s="104"/>
      <c r="AZ381" s="104"/>
      <c r="BA381" s="104"/>
      <c r="BB381" s="104"/>
      <c r="BC381" s="104"/>
      <c r="BD381" s="104"/>
      <c r="BE381" s="104"/>
      <c r="BF381" s="104"/>
      <c r="BG381" s="104"/>
      <c r="BH381" s="104"/>
      <c r="BI381" s="104"/>
      <c r="BJ381" s="104"/>
      <c r="BK381" s="104"/>
      <c r="BL381" s="104"/>
      <c r="BM381" s="104"/>
      <c r="BN381" s="104"/>
      <c r="BO381" s="104"/>
      <c r="BP381" s="104"/>
      <c r="BQ381" s="104"/>
      <c r="BR381" s="104"/>
      <c r="BS381" s="104"/>
      <c r="BT381" s="104"/>
      <c r="BU381" s="104"/>
      <c r="BV381" s="104"/>
      <c r="BW381" s="104"/>
      <c r="BX381" s="104"/>
      <c r="BY381" s="104"/>
      <c r="BZ381" s="104"/>
      <c r="CA381" s="104"/>
      <c r="CB381" s="104"/>
      <c r="CC381" s="104"/>
      <c r="CD381" s="104"/>
      <c r="CE381" s="104"/>
      <c r="CF381" s="104"/>
      <c r="CG381" s="104"/>
      <c r="CH381" s="104"/>
      <c r="CI381" s="104"/>
      <c r="CJ381" s="104"/>
      <c r="CK381" s="104"/>
    </row>
    <row r="382" spans="18:89" x14ac:dyDescent="0.35">
      <c r="R382" s="104"/>
      <c r="S382" s="104"/>
      <c r="T382" s="104"/>
      <c r="U382" s="104"/>
      <c r="V382" s="104"/>
      <c r="W382" s="104"/>
      <c r="X382" s="104"/>
      <c r="Y382" s="104"/>
      <c r="Z382" s="104"/>
      <c r="AA382" s="104"/>
      <c r="AB382" s="104"/>
      <c r="AC382" s="104"/>
      <c r="AD382" s="104"/>
      <c r="AE382" s="104"/>
      <c r="AF382" s="104"/>
      <c r="AG382" s="104"/>
      <c r="AH382" s="104"/>
      <c r="AI382" s="104"/>
      <c r="AJ382" s="104"/>
      <c r="AK382" s="104"/>
      <c r="AL382" s="104"/>
      <c r="AM382" s="104"/>
      <c r="AN382" s="104"/>
      <c r="AO382" s="104"/>
      <c r="AP382" s="104"/>
      <c r="AQ382" s="104"/>
      <c r="AR382" s="104"/>
      <c r="AS382" s="104"/>
      <c r="AT382" s="104"/>
      <c r="AU382" s="104"/>
      <c r="AV382" s="104"/>
      <c r="AW382" s="104"/>
      <c r="AX382" s="104"/>
      <c r="AY382" s="104"/>
      <c r="AZ382" s="104"/>
      <c r="BA382" s="104"/>
      <c r="BB382" s="104"/>
      <c r="BC382" s="104"/>
      <c r="BD382" s="104"/>
      <c r="BE382" s="104"/>
      <c r="BF382" s="104"/>
      <c r="BG382" s="104"/>
      <c r="BH382" s="104"/>
      <c r="BI382" s="104"/>
      <c r="BJ382" s="104"/>
      <c r="BK382" s="104"/>
      <c r="BL382" s="104"/>
      <c r="BM382" s="104"/>
      <c r="BN382" s="104"/>
      <c r="BO382" s="104"/>
      <c r="BP382" s="104"/>
      <c r="BQ382" s="104"/>
      <c r="BR382" s="104"/>
      <c r="BS382" s="104"/>
      <c r="BT382" s="104"/>
      <c r="BU382" s="104"/>
      <c r="BV382" s="104"/>
      <c r="BW382" s="104"/>
      <c r="BX382" s="104"/>
      <c r="BY382" s="104"/>
      <c r="BZ382" s="104"/>
      <c r="CA382" s="104"/>
      <c r="CB382" s="104"/>
      <c r="CC382" s="104"/>
      <c r="CD382" s="104"/>
      <c r="CE382" s="104"/>
      <c r="CF382" s="104"/>
      <c r="CG382" s="104"/>
      <c r="CH382" s="104"/>
      <c r="CI382" s="104"/>
      <c r="CJ382" s="104"/>
      <c r="CK382" s="104"/>
    </row>
    <row r="383" spans="18:89" x14ac:dyDescent="0.35">
      <c r="R383" s="104"/>
      <c r="S383" s="104"/>
      <c r="T383" s="104"/>
      <c r="U383" s="104"/>
      <c r="V383" s="104"/>
      <c r="W383" s="104"/>
      <c r="X383" s="104"/>
      <c r="Y383" s="104"/>
      <c r="Z383" s="104"/>
      <c r="AA383" s="104"/>
      <c r="AB383" s="104"/>
      <c r="AC383" s="104"/>
      <c r="AD383" s="104"/>
      <c r="AE383" s="104"/>
      <c r="AF383" s="104"/>
      <c r="AG383" s="104"/>
      <c r="AH383" s="104"/>
      <c r="AI383" s="104"/>
      <c r="AJ383" s="104"/>
      <c r="AK383" s="104"/>
      <c r="AL383" s="104"/>
      <c r="AM383" s="104"/>
      <c r="AN383" s="104"/>
      <c r="AO383" s="104"/>
      <c r="AP383" s="104"/>
      <c r="AQ383" s="104"/>
      <c r="AR383" s="104"/>
      <c r="AS383" s="104"/>
      <c r="AT383" s="104"/>
      <c r="AU383" s="104"/>
      <c r="AV383" s="104"/>
      <c r="AW383" s="104"/>
      <c r="AX383" s="104"/>
      <c r="AY383" s="104"/>
      <c r="AZ383" s="104"/>
      <c r="BA383" s="104"/>
      <c r="BB383" s="104"/>
      <c r="BC383" s="104"/>
      <c r="BD383" s="104"/>
      <c r="BE383" s="104"/>
      <c r="BF383" s="104"/>
      <c r="BG383" s="104"/>
      <c r="BH383" s="104"/>
      <c r="BI383" s="104"/>
      <c r="BJ383" s="104"/>
      <c r="BK383" s="104"/>
      <c r="BL383" s="104"/>
      <c r="BM383" s="104"/>
      <c r="BN383" s="104"/>
      <c r="BO383" s="104"/>
      <c r="BP383" s="104"/>
      <c r="BQ383" s="104"/>
      <c r="BR383" s="104"/>
      <c r="BS383" s="104"/>
      <c r="BT383" s="104"/>
      <c r="BU383" s="104"/>
      <c r="BV383" s="104"/>
      <c r="BW383" s="104"/>
      <c r="BX383" s="104"/>
      <c r="BY383" s="104"/>
      <c r="BZ383" s="104"/>
      <c r="CA383" s="104"/>
      <c r="CB383" s="104"/>
      <c r="CC383" s="104"/>
      <c r="CD383" s="104"/>
      <c r="CE383" s="104"/>
      <c r="CF383" s="104"/>
      <c r="CG383" s="104"/>
      <c r="CH383" s="104"/>
      <c r="CI383" s="104"/>
      <c r="CJ383" s="104"/>
      <c r="CK383" s="104"/>
    </row>
    <row r="384" spans="18:89" x14ac:dyDescent="0.35">
      <c r="R384" s="104"/>
      <c r="S384" s="104"/>
      <c r="T384" s="104"/>
      <c r="U384" s="104"/>
      <c r="V384" s="104"/>
      <c r="W384" s="104"/>
      <c r="X384" s="104"/>
      <c r="Y384" s="104"/>
      <c r="Z384" s="104"/>
      <c r="AA384" s="104"/>
      <c r="AB384" s="104"/>
      <c r="AC384" s="104"/>
      <c r="AD384" s="104"/>
      <c r="AE384" s="104"/>
      <c r="AF384" s="104"/>
      <c r="AG384" s="104"/>
      <c r="AH384" s="104"/>
      <c r="AI384" s="104"/>
      <c r="AJ384" s="104"/>
      <c r="AK384" s="104"/>
      <c r="AL384" s="104"/>
      <c r="AM384" s="104"/>
      <c r="AN384" s="104"/>
      <c r="AO384" s="104"/>
      <c r="AP384" s="104"/>
      <c r="AQ384" s="104"/>
      <c r="AR384" s="104"/>
      <c r="AS384" s="104"/>
      <c r="AT384" s="104"/>
      <c r="AU384" s="104"/>
      <c r="AV384" s="104"/>
      <c r="AW384" s="104"/>
      <c r="AX384" s="104"/>
      <c r="AY384" s="104"/>
      <c r="AZ384" s="104"/>
      <c r="BA384" s="104"/>
      <c r="BB384" s="104"/>
      <c r="BC384" s="104"/>
      <c r="BD384" s="104"/>
      <c r="BE384" s="104"/>
      <c r="BF384" s="104"/>
      <c r="BG384" s="104"/>
      <c r="BH384" s="104"/>
      <c r="BI384" s="104"/>
      <c r="BJ384" s="104"/>
      <c r="BK384" s="104"/>
      <c r="BL384" s="104"/>
      <c r="BM384" s="104"/>
      <c r="BN384" s="104"/>
      <c r="BO384" s="104"/>
      <c r="BP384" s="104"/>
      <c r="BQ384" s="104"/>
      <c r="BR384" s="104"/>
      <c r="BS384" s="104"/>
      <c r="BT384" s="104"/>
      <c r="BU384" s="104"/>
      <c r="BV384" s="104"/>
      <c r="BW384" s="104"/>
      <c r="BX384" s="104"/>
      <c r="BY384" s="104"/>
      <c r="BZ384" s="104"/>
      <c r="CA384" s="104"/>
      <c r="CB384" s="104"/>
      <c r="CC384" s="104"/>
      <c r="CD384" s="104"/>
      <c r="CE384" s="104"/>
      <c r="CF384" s="104"/>
      <c r="CG384" s="104"/>
      <c r="CH384" s="104"/>
      <c r="CI384" s="104"/>
      <c r="CJ384" s="104"/>
      <c r="CK384" s="104"/>
    </row>
    <row r="385" spans="18:89" x14ac:dyDescent="0.35">
      <c r="R385" s="104"/>
      <c r="S385" s="104"/>
      <c r="T385" s="104"/>
      <c r="U385" s="104"/>
      <c r="V385" s="104"/>
      <c r="W385" s="104"/>
      <c r="X385" s="104"/>
      <c r="Y385" s="104"/>
      <c r="Z385" s="104"/>
      <c r="AA385" s="104"/>
      <c r="AB385" s="104"/>
      <c r="AC385" s="104"/>
      <c r="AD385" s="104"/>
      <c r="AE385" s="104"/>
      <c r="AF385" s="104"/>
      <c r="AG385" s="104"/>
      <c r="AH385" s="104"/>
      <c r="AI385" s="104"/>
      <c r="AJ385" s="104"/>
      <c r="AK385" s="104"/>
      <c r="AL385" s="104"/>
      <c r="AM385" s="104"/>
      <c r="AN385" s="104"/>
      <c r="AO385" s="104"/>
      <c r="AP385" s="104"/>
      <c r="AQ385" s="104"/>
      <c r="AR385" s="104"/>
      <c r="AS385" s="104"/>
      <c r="AT385" s="104"/>
      <c r="AU385" s="104"/>
      <c r="AV385" s="104"/>
      <c r="AW385" s="104"/>
      <c r="AX385" s="104"/>
      <c r="AY385" s="104"/>
      <c r="AZ385" s="104"/>
      <c r="BA385" s="104"/>
      <c r="BB385" s="104"/>
      <c r="BC385" s="104"/>
      <c r="BD385" s="104"/>
      <c r="BE385" s="104"/>
      <c r="BF385" s="104"/>
      <c r="BG385" s="104"/>
      <c r="BH385" s="104"/>
      <c r="BI385" s="104"/>
      <c r="BJ385" s="104"/>
      <c r="BK385" s="104"/>
      <c r="BL385" s="104"/>
      <c r="BM385" s="104"/>
      <c r="BN385" s="104"/>
      <c r="BO385" s="104"/>
      <c r="BP385" s="104"/>
      <c r="BQ385" s="104"/>
      <c r="BR385" s="104"/>
      <c r="BS385" s="104"/>
      <c r="BT385" s="104"/>
      <c r="BU385" s="104"/>
      <c r="BV385" s="104"/>
      <c r="BW385" s="104"/>
      <c r="BX385" s="104"/>
      <c r="BY385" s="104"/>
      <c r="BZ385" s="104"/>
      <c r="CA385" s="104"/>
      <c r="CB385" s="104"/>
      <c r="CC385" s="104"/>
      <c r="CD385" s="104"/>
      <c r="CE385" s="104"/>
      <c r="CF385" s="104"/>
      <c r="CG385" s="104"/>
      <c r="CH385" s="104"/>
      <c r="CI385" s="104"/>
      <c r="CJ385" s="104"/>
      <c r="CK385" s="104"/>
    </row>
    <row r="386" spans="18:89" x14ac:dyDescent="0.35">
      <c r="R386" s="104"/>
      <c r="S386" s="104"/>
      <c r="T386" s="104"/>
      <c r="U386" s="104"/>
      <c r="V386" s="104"/>
      <c r="W386" s="104"/>
      <c r="X386" s="104"/>
      <c r="Y386" s="104"/>
      <c r="Z386" s="104"/>
      <c r="AA386" s="104"/>
      <c r="AB386" s="104"/>
      <c r="AC386" s="104"/>
      <c r="AD386" s="104"/>
      <c r="AE386" s="104"/>
      <c r="AF386" s="104"/>
      <c r="AG386" s="104"/>
      <c r="AH386" s="104"/>
      <c r="AI386" s="104"/>
      <c r="AJ386" s="104"/>
      <c r="AK386" s="104"/>
      <c r="AL386" s="104"/>
      <c r="AM386" s="104"/>
      <c r="AN386" s="104"/>
      <c r="AO386" s="104"/>
      <c r="AP386" s="104"/>
      <c r="AQ386" s="104"/>
      <c r="AR386" s="104"/>
      <c r="AS386" s="104"/>
      <c r="AT386" s="104"/>
      <c r="AU386" s="104"/>
      <c r="AV386" s="104"/>
      <c r="AW386" s="104"/>
      <c r="AX386" s="104"/>
      <c r="AY386" s="104"/>
      <c r="AZ386" s="104"/>
      <c r="BA386" s="104"/>
      <c r="BB386" s="104"/>
      <c r="BC386" s="104"/>
      <c r="BD386" s="104"/>
      <c r="BE386" s="104"/>
      <c r="BF386" s="104"/>
      <c r="BG386" s="104"/>
      <c r="BH386" s="104"/>
      <c r="BI386" s="104"/>
      <c r="BJ386" s="104"/>
      <c r="BK386" s="104"/>
      <c r="BL386" s="104"/>
      <c r="BM386" s="104"/>
      <c r="BN386" s="104"/>
      <c r="BO386" s="104"/>
      <c r="BP386" s="104"/>
      <c r="BQ386" s="104"/>
      <c r="BR386" s="104"/>
      <c r="BS386" s="104"/>
      <c r="BT386" s="104"/>
      <c r="BU386" s="104"/>
      <c r="BV386" s="104"/>
      <c r="BW386" s="104"/>
      <c r="BX386" s="104"/>
      <c r="BY386" s="104"/>
      <c r="BZ386" s="104"/>
      <c r="CA386" s="104"/>
      <c r="CB386" s="104"/>
      <c r="CC386" s="104"/>
      <c r="CD386" s="104"/>
      <c r="CE386" s="104"/>
      <c r="CF386" s="104"/>
      <c r="CG386" s="104"/>
      <c r="CH386" s="104"/>
      <c r="CI386" s="104"/>
      <c r="CJ386" s="104"/>
      <c r="CK386" s="104"/>
    </row>
    <row r="387" spans="18:89" x14ac:dyDescent="0.35">
      <c r="R387" s="104"/>
      <c r="S387" s="104"/>
      <c r="T387" s="104"/>
      <c r="U387" s="104"/>
      <c r="V387" s="104"/>
      <c r="W387" s="104"/>
      <c r="X387" s="104"/>
      <c r="Y387" s="104"/>
      <c r="Z387" s="104"/>
      <c r="AA387" s="104"/>
      <c r="AB387" s="104"/>
      <c r="AC387" s="104"/>
      <c r="AD387" s="104"/>
      <c r="AE387" s="104"/>
      <c r="AF387" s="104"/>
      <c r="AG387" s="104"/>
      <c r="AH387" s="104"/>
      <c r="AI387" s="104"/>
      <c r="AJ387" s="104"/>
      <c r="AK387" s="104"/>
      <c r="AL387" s="104"/>
      <c r="AM387" s="104"/>
      <c r="AN387" s="104"/>
      <c r="AO387" s="104"/>
      <c r="AP387" s="104"/>
      <c r="AQ387" s="104"/>
      <c r="AR387" s="104"/>
      <c r="AS387" s="104"/>
      <c r="AT387" s="104"/>
      <c r="AU387" s="104"/>
      <c r="AV387" s="104"/>
      <c r="AW387" s="104"/>
      <c r="AX387" s="104"/>
      <c r="AY387" s="104"/>
      <c r="AZ387" s="104"/>
      <c r="BA387" s="104"/>
      <c r="BB387" s="104"/>
      <c r="BC387" s="104"/>
      <c r="BD387" s="104"/>
      <c r="BE387" s="104"/>
      <c r="BF387" s="104"/>
      <c r="BG387" s="104"/>
      <c r="BH387" s="104"/>
      <c r="BI387" s="104"/>
      <c r="BJ387" s="104"/>
      <c r="BK387" s="104"/>
      <c r="BL387" s="104"/>
      <c r="BM387" s="104"/>
      <c r="BN387" s="104"/>
      <c r="BO387" s="104"/>
      <c r="BP387" s="104"/>
      <c r="BQ387" s="104"/>
      <c r="BR387" s="104"/>
      <c r="BS387" s="104"/>
      <c r="BT387" s="104"/>
      <c r="BU387" s="104"/>
      <c r="BV387" s="104"/>
      <c r="BW387" s="104"/>
      <c r="BX387" s="104"/>
      <c r="BY387" s="104"/>
      <c r="BZ387" s="104"/>
      <c r="CA387" s="104"/>
      <c r="CB387" s="104"/>
      <c r="CC387" s="104"/>
      <c r="CD387" s="104"/>
      <c r="CE387" s="104"/>
      <c r="CF387" s="104"/>
      <c r="CG387" s="104"/>
      <c r="CH387" s="104"/>
      <c r="CI387" s="104"/>
      <c r="CJ387" s="104"/>
      <c r="CK387" s="104"/>
    </row>
    <row r="388" spans="18:89" x14ac:dyDescent="0.35">
      <c r="R388" s="104"/>
      <c r="S388" s="104"/>
      <c r="T388" s="104"/>
      <c r="U388" s="104"/>
      <c r="V388" s="104"/>
      <c r="W388" s="104"/>
      <c r="X388" s="104"/>
      <c r="Y388" s="104"/>
      <c r="Z388" s="104"/>
      <c r="AA388" s="104"/>
      <c r="AB388" s="104"/>
      <c r="AC388" s="104"/>
      <c r="AD388" s="104"/>
      <c r="AE388" s="104"/>
      <c r="AF388" s="104"/>
      <c r="AG388" s="104"/>
      <c r="AH388" s="104"/>
      <c r="AI388" s="104"/>
      <c r="AJ388" s="104"/>
      <c r="AK388" s="104"/>
      <c r="AL388" s="104"/>
      <c r="AM388" s="104"/>
      <c r="AN388" s="104"/>
      <c r="AO388" s="104"/>
      <c r="AP388" s="104"/>
      <c r="AQ388" s="104"/>
      <c r="AR388" s="104"/>
      <c r="AS388" s="104"/>
      <c r="AT388" s="104"/>
      <c r="AU388" s="104"/>
      <c r="AV388" s="104"/>
      <c r="AW388" s="104"/>
      <c r="AX388" s="104"/>
      <c r="AY388" s="104"/>
      <c r="AZ388" s="104"/>
      <c r="BA388" s="104"/>
      <c r="BB388" s="104"/>
      <c r="BC388" s="104"/>
      <c r="BD388" s="104"/>
      <c r="BE388" s="104"/>
      <c r="BF388" s="104"/>
      <c r="BG388" s="104"/>
      <c r="BH388" s="104"/>
      <c r="BI388" s="104"/>
      <c r="BJ388" s="104"/>
      <c r="BK388" s="104"/>
      <c r="BL388" s="104"/>
      <c r="BM388" s="104"/>
      <c r="BN388" s="104"/>
      <c r="BO388" s="104"/>
      <c r="BP388" s="104"/>
      <c r="BQ388" s="104"/>
      <c r="BR388" s="104"/>
      <c r="BS388" s="104"/>
      <c r="BT388" s="104"/>
      <c r="BU388" s="104"/>
      <c r="BV388" s="104"/>
      <c r="BW388" s="104"/>
      <c r="BX388" s="104"/>
      <c r="BY388" s="104"/>
      <c r="BZ388" s="104"/>
      <c r="CA388" s="104"/>
      <c r="CB388" s="104"/>
      <c r="CC388" s="104"/>
      <c r="CD388" s="104"/>
      <c r="CE388" s="104"/>
      <c r="CF388" s="104"/>
      <c r="CG388" s="104"/>
      <c r="CH388" s="104"/>
      <c r="CI388" s="104"/>
      <c r="CJ388" s="104"/>
      <c r="CK388" s="104"/>
    </row>
    <row r="389" spans="18:89" x14ac:dyDescent="0.35">
      <c r="R389" s="104"/>
      <c r="S389" s="104"/>
      <c r="T389" s="104"/>
      <c r="U389" s="104"/>
      <c r="V389" s="104"/>
      <c r="W389" s="104"/>
      <c r="X389" s="104"/>
      <c r="Y389" s="104"/>
      <c r="Z389" s="104"/>
      <c r="AA389" s="104"/>
      <c r="AB389" s="104"/>
      <c r="AC389" s="104"/>
      <c r="AD389" s="104"/>
      <c r="AE389" s="104"/>
      <c r="AF389" s="104"/>
      <c r="AG389" s="104"/>
      <c r="AH389" s="104"/>
      <c r="AI389" s="104"/>
      <c r="AJ389" s="104"/>
      <c r="AK389" s="104"/>
      <c r="AL389" s="104"/>
      <c r="AM389" s="104"/>
      <c r="AN389" s="104"/>
      <c r="AO389" s="104"/>
      <c r="AP389" s="104"/>
      <c r="AQ389" s="104"/>
      <c r="AR389" s="104"/>
      <c r="AS389" s="104"/>
      <c r="AT389" s="104"/>
      <c r="AU389" s="104"/>
      <c r="AV389" s="104"/>
      <c r="AW389" s="104"/>
      <c r="AX389" s="104"/>
      <c r="AY389" s="104"/>
      <c r="AZ389" s="104"/>
      <c r="BA389" s="104"/>
      <c r="BB389" s="104"/>
      <c r="BC389" s="104"/>
      <c r="BD389" s="104"/>
      <c r="BE389" s="104"/>
      <c r="BF389" s="104"/>
      <c r="BG389" s="104"/>
      <c r="BH389" s="104"/>
      <c r="BI389" s="104"/>
      <c r="BJ389" s="104"/>
      <c r="BK389" s="104"/>
      <c r="BL389" s="104"/>
      <c r="BM389" s="104"/>
      <c r="BN389" s="104"/>
      <c r="BO389" s="104"/>
      <c r="BP389" s="104"/>
      <c r="BQ389" s="104"/>
      <c r="BR389" s="104"/>
      <c r="BS389" s="104"/>
      <c r="BT389" s="104"/>
      <c r="BU389" s="104"/>
      <c r="BV389" s="104"/>
      <c r="BW389" s="104"/>
      <c r="BX389" s="104"/>
      <c r="BY389" s="104"/>
      <c r="BZ389" s="104"/>
      <c r="CA389" s="104"/>
      <c r="CB389" s="104"/>
      <c r="CC389" s="104"/>
      <c r="CD389" s="104"/>
      <c r="CE389" s="104"/>
      <c r="CF389" s="104"/>
      <c r="CG389" s="104"/>
      <c r="CH389" s="104"/>
      <c r="CI389" s="104"/>
      <c r="CJ389" s="104"/>
      <c r="CK389" s="104"/>
    </row>
    <row r="390" spans="18:89" x14ac:dyDescent="0.35">
      <c r="R390" s="104"/>
      <c r="S390" s="104"/>
      <c r="T390" s="104"/>
      <c r="U390" s="104"/>
      <c r="V390" s="104"/>
      <c r="W390" s="104"/>
      <c r="X390" s="104"/>
      <c r="Y390" s="104"/>
      <c r="Z390" s="104"/>
      <c r="AA390" s="104"/>
      <c r="AB390" s="104"/>
      <c r="AC390" s="104"/>
      <c r="AD390" s="104"/>
      <c r="AE390" s="104"/>
      <c r="AF390" s="104"/>
      <c r="AG390" s="104"/>
      <c r="AH390" s="104"/>
      <c r="AI390" s="104"/>
      <c r="AJ390" s="104"/>
      <c r="AK390" s="104"/>
      <c r="AL390" s="104"/>
      <c r="AM390" s="104"/>
      <c r="AN390" s="104"/>
      <c r="AO390" s="104"/>
      <c r="AP390" s="104"/>
      <c r="AQ390" s="104"/>
      <c r="AR390" s="104"/>
      <c r="AS390" s="104"/>
      <c r="AT390" s="104"/>
      <c r="AU390" s="104"/>
      <c r="AV390" s="104"/>
      <c r="AW390" s="104"/>
      <c r="AX390" s="104"/>
      <c r="AY390" s="104"/>
      <c r="AZ390" s="104"/>
      <c r="BA390" s="104"/>
      <c r="BB390" s="104"/>
      <c r="BC390" s="104"/>
      <c r="BD390" s="104"/>
      <c r="BE390" s="104"/>
      <c r="BF390" s="104"/>
      <c r="BG390" s="104"/>
      <c r="BH390" s="104"/>
      <c r="BI390" s="104"/>
      <c r="BJ390" s="104"/>
      <c r="BK390" s="104"/>
      <c r="BL390" s="104"/>
      <c r="BM390" s="104"/>
      <c r="BN390" s="104"/>
      <c r="BO390" s="104"/>
      <c r="BP390" s="104"/>
      <c r="BQ390" s="104"/>
      <c r="BR390" s="104"/>
      <c r="BS390" s="104"/>
      <c r="BT390" s="104"/>
      <c r="BU390" s="104"/>
      <c r="BV390" s="104"/>
      <c r="BW390" s="104"/>
      <c r="BX390" s="104"/>
      <c r="BY390" s="104"/>
      <c r="BZ390" s="104"/>
      <c r="CA390" s="104"/>
      <c r="CB390" s="104"/>
      <c r="CC390" s="104"/>
      <c r="CD390" s="104"/>
      <c r="CE390" s="104"/>
      <c r="CF390" s="104"/>
      <c r="CG390" s="104"/>
      <c r="CH390" s="104"/>
      <c r="CI390" s="104"/>
      <c r="CJ390" s="104"/>
      <c r="CK390" s="104"/>
    </row>
    <row r="391" spans="18:89" x14ac:dyDescent="0.35">
      <c r="R391" s="104"/>
      <c r="S391" s="104"/>
      <c r="T391" s="104"/>
      <c r="U391" s="104"/>
      <c r="V391" s="104"/>
      <c r="W391" s="104"/>
      <c r="X391" s="104"/>
      <c r="Y391" s="104"/>
      <c r="Z391" s="104"/>
      <c r="AA391" s="104"/>
      <c r="AB391" s="104"/>
      <c r="AC391" s="104"/>
      <c r="AD391" s="104"/>
      <c r="AE391" s="104"/>
      <c r="AF391" s="104"/>
      <c r="AG391" s="104"/>
      <c r="AH391" s="104"/>
      <c r="AI391" s="104"/>
      <c r="AJ391" s="104"/>
      <c r="AK391" s="104"/>
      <c r="AL391" s="104"/>
      <c r="AM391" s="104"/>
      <c r="AN391" s="104"/>
      <c r="AO391" s="104"/>
      <c r="AP391" s="104"/>
      <c r="AQ391" s="104"/>
      <c r="AR391" s="104"/>
      <c r="AS391" s="104"/>
      <c r="AT391" s="104"/>
      <c r="AU391" s="104"/>
      <c r="AV391" s="104"/>
      <c r="AW391" s="104"/>
      <c r="AX391" s="104"/>
      <c r="AY391" s="104"/>
      <c r="AZ391" s="104"/>
      <c r="BA391" s="104"/>
      <c r="BB391" s="104"/>
      <c r="BC391" s="104"/>
      <c r="BD391" s="104"/>
      <c r="BE391" s="104"/>
      <c r="BF391" s="104"/>
      <c r="BG391" s="104"/>
      <c r="BH391" s="104"/>
      <c r="BI391" s="104"/>
      <c r="BJ391" s="104"/>
      <c r="BK391" s="104"/>
      <c r="BL391" s="104"/>
      <c r="BM391" s="104"/>
      <c r="BN391" s="104"/>
      <c r="BO391" s="104"/>
      <c r="BP391" s="104"/>
      <c r="BQ391" s="104"/>
      <c r="BR391" s="104"/>
      <c r="BS391" s="104"/>
      <c r="BT391" s="104"/>
      <c r="BU391" s="104"/>
      <c r="BV391" s="104"/>
      <c r="BW391" s="104"/>
      <c r="BX391" s="104"/>
      <c r="BY391" s="104"/>
      <c r="BZ391" s="104"/>
      <c r="CA391" s="104"/>
      <c r="CB391" s="104"/>
      <c r="CC391" s="104"/>
      <c r="CD391" s="104"/>
      <c r="CE391" s="104"/>
      <c r="CF391" s="104"/>
      <c r="CG391" s="104"/>
      <c r="CH391" s="104"/>
      <c r="CI391" s="104"/>
      <c r="CJ391" s="104"/>
      <c r="CK391" s="104"/>
    </row>
    <row r="392" spans="18:89" x14ac:dyDescent="0.35">
      <c r="R392" s="104"/>
      <c r="S392" s="104"/>
      <c r="T392" s="104"/>
      <c r="U392" s="104"/>
      <c r="V392" s="104"/>
      <c r="W392" s="104"/>
      <c r="X392" s="104"/>
      <c r="Y392" s="104"/>
      <c r="Z392" s="104"/>
      <c r="AA392" s="104"/>
      <c r="AB392" s="104"/>
      <c r="AC392" s="104"/>
      <c r="AD392" s="104"/>
      <c r="AE392" s="104"/>
      <c r="AF392" s="104"/>
      <c r="AG392" s="104"/>
      <c r="AH392" s="104"/>
      <c r="AI392" s="104"/>
      <c r="AJ392" s="104"/>
      <c r="AK392" s="104"/>
      <c r="AL392" s="104"/>
      <c r="AM392" s="104"/>
      <c r="AN392" s="104"/>
      <c r="AO392" s="104"/>
      <c r="AP392" s="104"/>
      <c r="AQ392" s="104"/>
      <c r="AR392" s="104"/>
      <c r="AS392" s="104"/>
      <c r="AT392" s="104"/>
      <c r="AU392" s="104"/>
      <c r="AV392" s="104"/>
      <c r="AW392" s="104"/>
      <c r="AX392" s="104"/>
      <c r="AY392" s="104"/>
      <c r="AZ392" s="104"/>
      <c r="BA392" s="104"/>
      <c r="BB392" s="104"/>
      <c r="BC392" s="104"/>
      <c r="BD392" s="104"/>
      <c r="BE392" s="104"/>
      <c r="BF392" s="104"/>
      <c r="BG392" s="104"/>
      <c r="BH392" s="104"/>
      <c r="BI392" s="104"/>
      <c r="BJ392" s="104"/>
      <c r="BK392" s="104"/>
      <c r="BL392" s="104"/>
      <c r="BM392" s="104"/>
      <c r="BN392" s="104"/>
      <c r="BO392" s="104"/>
      <c r="BP392" s="104"/>
      <c r="BQ392" s="104"/>
      <c r="BR392" s="104"/>
      <c r="BS392" s="104"/>
      <c r="BT392" s="104"/>
      <c r="BU392" s="104"/>
      <c r="BV392" s="104"/>
      <c r="BW392" s="104"/>
      <c r="BX392" s="104"/>
      <c r="BY392" s="104"/>
      <c r="BZ392" s="104"/>
      <c r="CA392" s="104"/>
      <c r="CB392" s="104"/>
      <c r="CC392" s="104"/>
      <c r="CD392" s="104"/>
      <c r="CE392" s="104"/>
      <c r="CF392" s="104"/>
      <c r="CG392" s="104"/>
      <c r="CH392" s="104"/>
      <c r="CI392" s="104"/>
      <c r="CJ392" s="104"/>
      <c r="CK392" s="104"/>
    </row>
    <row r="393" spans="18:89" x14ac:dyDescent="0.35">
      <c r="R393" s="104"/>
      <c r="S393" s="104"/>
      <c r="T393" s="104"/>
      <c r="U393" s="104"/>
      <c r="V393" s="104"/>
      <c r="W393" s="104"/>
      <c r="X393" s="104"/>
      <c r="Y393" s="104"/>
      <c r="Z393" s="104"/>
      <c r="AA393" s="104"/>
      <c r="AB393" s="104"/>
      <c r="AC393" s="104"/>
      <c r="AD393" s="104"/>
      <c r="AE393" s="104"/>
      <c r="AF393" s="104"/>
      <c r="AG393" s="104"/>
      <c r="AH393" s="104"/>
      <c r="AI393" s="104"/>
      <c r="AJ393" s="104"/>
      <c r="AK393" s="104"/>
      <c r="AL393" s="104"/>
      <c r="AM393" s="104"/>
      <c r="AN393" s="104"/>
      <c r="AO393" s="104"/>
      <c r="AP393" s="104"/>
      <c r="AQ393" s="104"/>
      <c r="AR393" s="104"/>
      <c r="AS393" s="104"/>
      <c r="AT393" s="104"/>
      <c r="AU393" s="104"/>
      <c r="AV393" s="104"/>
      <c r="AW393" s="104"/>
      <c r="AX393" s="104"/>
      <c r="AY393" s="104"/>
      <c r="AZ393" s="104"/>
      <c r="BA393" s="104"/>
      <c r="BB393" s="104"/>
      <c r="BC393" s="104"/>
      <c r="BD393" s="104"/>
      <c r="BE393" s="104"/>
      <c r="BF393" s="104"/>
      <c r="BG393" s="104"/>
      <c r="BH393" s="104"/>
      <c r="BI393" s="104"/>
      <c r="BJ393" s="104"/>
      <c r="BK393" s="104"/>
      <c r="BL393" s="104"/>
      <c r="BM393" s="104"/>
      <c r="BN393" s="104"/>
      <c r="BO393" s="104"/>
      <c r="BP393" s="104"/>
      <c r="BQ393" s="104"/>
      <c r="BR393" s="104"/>
      <c r="BS393" s="104"/>
      <c r="BT393" s="104"/>
      <c r="BU393" s="104"/>
      <c r="BV393" s="104"/>
      <c r="BW393" s="104"/>
      <c r="BX393" s="104"/>
      <c r="BY393" s="104"/>
      <c r="BZ393" s="104"/>
      <c r="CA393" s="104"/>
      <c r="CB393" s="104"/>
      <c r="CC393" s="104"/>
      <c r="CD393" s="104"/>
      <c r="CE393" s="104"/>
      <c r="CF393" s="104"/>
      <c r="CG393" s="104"/>
      <c r="CH393" s="104"/>
      <c r="CI393" s="104"/>
      <c r="CJ393" s="104"/>
      <c r="CK393" s="104"/>
    </row>
    <row r="394" spans="18:89" x14ac:dyDescent="0.35">
      <c r="R394" s="104"/>
      <c r="S394" s="104"/>
      <c r="T394" s="104"/>
      <c r="U394" s="104"/>
      <c r="V394" s="104"/>
      <c r="W394" s="104"/>
      <c r="X394" s="104"/>
      <c r="Y394" s="104"/>
      <c r="Z394" s="104"/>
      <c r="AA394" s="104"/>
      <c r="AB394" s="104"/>
      <c r="AC394" s="104"/>
      <c r="AD394" s="104"/>
      <c r="AE394" s="104"/>
      <c r="AF394" s="104"/>
      <c r="AG394" s="104"/>
      <c r="AH394" s="104"/>
      <c r="AI394" s="104"/>
      <c r="AJ394" s="104"/>
      <c r="AK394" s="104"/>
      <c r="AL394" s="104"/>
      <c r="AM394" s="104"/>
      <c r="AN394" s="104"/>
      <c r="AO394" s="104"/>
      <c r="AP394" s="104"/>
      <c r="AQ394" s="104"/>
      <c r="AR394" s="104"/>
      <c r="AS394" s="104"/>
      <c r="AT394" s="104"/>
      <c r="AU394" s="104"/>
      <c r="AV394" s="104"/>
      <c r="AW394" s="104"/>
      <c r="AX394" s="104"/>
      <c r="AY394" s="104"/>
      <c r="AZ394" s="104"/>
      <c r="BA394" s="104"/>
      <c r="BB394" s="104"/>
      <c r="BC394" s="104"/>
      <c r="BD394" s="104"/>
      <c r="BE394" s="104"/>
      <c r="BF394" s="104"/>
      <c r="BG394" s="104"/>
      <c r="BH394" s="104"/>
      <c r="BI394" s="104"/>
      <c r="BJ394" s="104"/>
      <c r="BK394" s="104"/>
      <c r="BL394" s="104"/>
      <c r="BM394" s="104"/>
      <c r="BN394" s="104"/>
      <c r="BO394" s="104"/>
      <c r="BP394" s="104"/>
      <c r="BQ394" s="104"/>
      <c r="BR394" s="104"/>
      <c r="BS394" s="104"/>
      <c r="BT394" s="104"/>
      <c r="BU394" s="104"/>
      <c r="BV394" s="104"/>
      <c r="BW394" s="104"/>
      <c r="BX394" s="104"/>
      <c r="BY394" s="104"/>
      <c r="BZ394" s="104"/>
      <c r="CA394" s="104"/>
      <c r="CB394" s="104"/>
      <c r="CC394" s="104"/>
      <c r="CD394" s="104"/>
      <c r="CE394" s="104"/>
      <c r="CF394" s="104"/>
      <c r="CG394" s="104"/>
      <c r="CH394" s="104"/>
      <c r="CI394" s="104"/>
      <c r="CJ394" s="104"/>
      <c r="CK394" s="104"/>
    </row>
    <row r="395" spans="18:89" x14ac:dyDescent="0.35">
      <c r="R395" s="104"/>
      <c r="S395" s="104"/>
      <c r="T395" s="104"/>
      <c r="U395" s="104"/>
      <c r="V395" s="104"/>
      <c r="W395" s="104"/>
      <c r="X395" s="104"/>
      <c r="Y395" s="104"/>
      <c r="Z395" s="104"/>
      <c r="AA395" s="104"/>
      <c r="AB395" s="104"/>
      <c r="AC395" s="104"/>
      <c r="AD395" s="104"/>
      <c r="AE395" s="104"/>
      <c r="AF395" s="104"/>
      <c r="AG395" s="104"/>
      <c r="AH395" s="104"/>
      <c r="AI395" s="104"/>
      <c r="AJ395" s="104"/>
      <c r="AK395" s="104"/>
      <c r="AL395" s="104"/>
      <c r="AM395" s="104"/>
      <c r="AN395" s="104"/>
      <c r="AO395" s="104"/>
      <c r="AP395" s="104"/>
      <c r="AQ395" s="104"/>
      <c r="AR395" s="104"/>
      <c r="AS395" s="104"/>
      <c r="AT395" s="104"/>
      <c r="AU395" s="104"/>
      <c r="AV395" s="104"/>
      <c r="AW395" s="104"/>
      <c r="AX395" s="104"/>
      <c r="AY395" s="104"/>
      <c r="AZ395" s="104"/>
      <c r="BA395" s="104"/>
      <c r="BB395" s="104"/>
      <c r="BC395" s="104"/>
      <c r="BD395" s="104"/>
      <c r="BE395" s="104"/>
      <c r="BF395" s="104"/>
      <c r="BG395" s="104"/>
      <c r="BH395" s="104"/>
      <c r="BI395" s="104"/>
      <c r="BJ395" s="104"/>
      <c r="BK395" s="104"/>
      <c r="BL395" s="104"/>
      <c r="BM395" s="104"/>
      <c r="BN395" s="104"/>
      <c r="BO395" s="104"/>
      <c r="BP395" s="104"/>
      <c r="BQ395" s="104"/>
      <c r="BR395" s="104"/>
      <c r="BS395" s="104"/>
      <c r="BT395" s="104"/>
      <c r="BU395" s="104"/>
      <c r="BV395" s="104"/>
      <c r="BW395" s="104"/>
      <c r="BX395" s="104"/>
      <c r="BY395" s="104"/>
      <c r="BZ395" s="104"/>
      <c r="CA395" s="104"/>
      <c r="CB395" s="104"/>
      <c r="CC395" s="104"/>
      <c r="CD395" s="104"/>
      <c r="CE395" s="104"/>
      <c r="CF395" s="104"/>
      <c r="CG395" s="104"/>
      <c r="CH395" s="104"/>
      <c r="CI395" s="104"/>
      <c r="CJ395" s="104"/>
      <c r="CK395" s="104"/>
    </row>
    <row r="396" spans="18:89" x14ac:dyDescent="0.35">
      <c r="R396" s="104"/>
      <c r="S396" s="104"/>
      <c r="T396" s="104"/>
      <c r="U396" s="104"/>
      <c r="V396" s="104"/>
      <c r="W396" s="104"/>
      <c r="X396" s="104"/>
      <c r="Y396" s="104"/>
      <c r="Z396" s="104"/>
      <c r="AA396" s="104"/>
      <c r="AB396" s="104"/>
      <c r="AC396" s="104"/>
      <c r="AD396" s="104"/>
      <c r="AE396" s="104"/>
      <c r="AF396" s="104"/>
      <c r="AG396" s="104"/>
      <c r="AH396" s="104"/>
      <c r="AI396" s="104"/>
      <c r="AJ396" s="104"/>
      <c r="AK396" s="104"/>
      <c r="AL396" s="104"/>
      <c r="AM396" s="104"/>
      <c r="AN396" s="104"/>
      <c r="AO396" s="104"/>
      <c r="AP396" s="104"/>
      <c r="AQ396" s="104"/>
      <c r="AR396" s="104"/>
      <c r="AS396" s="104"/>
      <c r="AT396" s="104"/>
      <c r="AU396" s="104"/>
      <c r="AV396" s="104"/>
      <c r="AW396" s="104"/>
      <c r="AX396" s="104"/>
      <c r="AY396" s="104"/>
      <c r="AZ396" s="104"/>
      <c r="BA396" s="104"/>
      <c r="BB396" s="104"/>
      <c r="BC396" s="104"/>
      <c r="BD396" s="104"/>
      <c r="BE396" s="104"/>
      <c r="BF396" s="104"/>
      <c r="BG396" s="104"/>
      <c r="BH396" s="104"/>
      <c r="BI396" s="104"/>
      <c r="BJ396" s="104"/>
      <c r="BK396" s="104"/>
      <c r="BL396" s="104"/>
      <c r="BM396" s="104"/>
      <c r="BN396" s="104"/>
      <c r="BO396" s="104"/>
      <c r="BP396" s="104"/>
      <c r="BQ396" s="104"/>
      <c r="BR396" s="104"/>
      <c r="BS396" s="104"/>
      <c r="BT396" s="104"/>
      <c r="BU396" s="104"/>
      <c r="BV396" s="104"/>
      <c r="BW396" s="104"/>
      <c r="BX396" s="104"/>
      <c r="BY396" s="104"/>
      <c r="BZ396" s="104"/>
      <c r="CA396" s="104"/>
      <c r="CB396" s="104"/>
      <c r="CC396" s="104"/>
      <c r="CD396" s="104"/>
      <c r="CE396" s="104"/>
      <c r="CF396" s="104"/>
      <c r="CG396" s="104"/>
      <c r="CH396" s="104"/>
      <c r="CI396" s="104"/>
      <c r="CJ396" s="104"/>
      <c r="CK396" s="104"/>
    </row>
    <row r="397" spans="18:89" x14ac:dyDescent="0.35">
      <c r="R397" s="104"/>
      <c r="S397" s="104"/>
      <c r="T397" s="104"/>
      <c r="U397" s="104"/>
      <c r="V397" s="104"/>
      <c r="W397" s="104"/>
      <c r="X397" s="104"/>
      <c r="Y397" s="104"/>
      <c r="Z397" s="104"/>
      <c r="AA397" s="104"/>
      <c r="AB397" s="104"/>
      <c r="AC397" s="104"/>
      <c r="AD397" s="104"/>
      <c r="AE397" s="104"/>
      <c r="AF397" s="104"/>
      <c r="AG397" s="104"/>
      <c r="AH397" s="104"/>
      <c r="AI397" s="104"/>
      <c r="AJ397" s="104"/>
      <c r="AK397" s="104"/>
      <c r="AL397" s="104"/>
      <c r="AM397" s="104"/>
      <c r="AN397" s="104"/>
      <c r="AO397" s="104"/>
      <c r="AP397" s="104"/>
      <c r="AQ397" s="104"/>
      <c r="AR397" s="104"/>
      <c r="AS397" s="104"/>
      <c r="AT397" s="104"/>
      <c r="AU397" s="104"/>
      <c r="AV397" s="104"/>
      <c r="AW397" s="104"/>
      <c r="AX397" s="104"/>
      <c r="AY397" s="104"/>
      <c r="AZ397" s="104"/>
      <c r="BA397" s="104"/>
      <c r="BB397" s="104"/>
      <c r="BC397" s="104"/>
      <c r="BD397" s="104"/>
      <c r="BE397" s="104"/>
      <c r="BF397" s="104"/>
      <c r="BG397" s="104"/>
      <c r="BH397" s="104"/>
      <c r="BI397" s="104"/>
      <c r="BJ397" s="104"/>
      <c r="BK397" s="104"/>
      <c r="BL397" s="104"/>
      <c r="BM397" s="104"/>
      <c r="BN397" s="104"/>
      <c r="BO397" s="104"/>
      <c r="BP397" s="104"/>
      <c r="BQ397" s="104"/>
      <c r="BR397" s="104"/>
      <c r="BS397" s="104"/>
      <c r="BT397" s="104"/>
      <c r="BU397" s="104"/>
      <c r="BV397" s="104"/>
      <c r="BW397" s="104"/>
      <c r="BX397" s="104"/>
      <c r="BY397" s="104"/>
      <c r="BZ397" s="104"/>
      <c r="CA397" s="104"/>
      <c r="CB397" s="104"/>
      <c r="CC397" s="104"/>
      <c r="CD397" s="104"/>
      <c r="CE397" s="104"/>
      <c r="CF397" s="104"/>
      <c r="CG397" s="104"/>
      <c r="CH397" s="104"/>
      <c r="CI397" s="104"/>
      <c r="CJ397" s="104"/>
      <c r="CK397" s="104"/>
    </row>
    <row r="398" spans="18:89" x14ac:dyDescent="0.35">
      <c r="R398" s="104"/>
      <c r="S398" s="104"/>
      <c r="T398" s="104"/>
      <c r="U398" s="104"/>
      <c r="V398" s="104"/>
      <c r="W398" s="104"/>
      <c r="X398" s="104"/>
      <c r="Y398" s="104"/>
      <c r="Z398" s="104"/>
      <c r="AA398" s="104"/>
      <c r="AB398" s="104"/>
      <c r="AC398" s="104"/>
      <c r="AD398" s="104"/>
      <c r="AE398" s="104"/>
      <c r="AF398" s="104"/>
      <c r="AG398" s="104"/>
      <c r="AH398" s="104"/>
      <c r="AI398" s="104"/>
      <c r="AJ398" s="104"/>
      <c r="AK398" s="104"/>
      <c r="AL398" s="104"/>
      <c r="AM398" s="104"/>
      <c r="AN398" s="104"/>
      <c r="AO398" s="104"/>
      <c r="AP398" s="104"/>
      <c r="AQ398" s="104"/>
      <c r="AR398" s="104"/>
      <c r="AS398" s="104"/>
      <c r="AT398" s="104"/>
      <c r="AU398" s="104"/>
      <c r="AV398" s="104"/>
      <c r="AW398" s="104"/>
      <c r="AX398" s="104"/>
      <c r="AY398" s="104"/>
      <c r="AZ398" s="104"/>
      <c r="BA398" s="104"/>
      <c r="BB398" s="104"/>
      <c r="BC398" s="104"/>
      <c r="BD398" s="104"/>
      <c r="BE398" s="104"/>
      <c r="BF398" s="104"/>
      <c r="BG398" s="104"/>
      <c r="BH398" s="104"/>
      <c r="BI398" s="104"/>
      <c r="BJ398" s="104"/>
      <c r="BK398" s="104"/>
      <c r="BL398" s="104"/>
      <c r="BM398" s="104"/>
      <c r="BN398" s="104"/>
      <c r="BO398" s="104"/>
      <c r="BP398" s="104"/>
      <c r="BQ398" s="104"/>
      <c r="BR398" s="104"/>
      <c r="BS398" s="104"/>
      <c r="BT398" s="104"/>
      <c r="BU398" s="104"/>
      <c r="BV398" s="104"/>
      <c r="BW398" s="104"/>
      <c r="BX398" s="104"/>
      <c r="BY398" s="104"/>
      <c r="BZ398" s="104"/>
      <c r="CA398" s="104"/>
      <c r="CB398" s="104"/>
      <c r="CC398" s="104"/>
      <c r="CD398" s="104"/>
      <c r="CE398" s="104"/>
      <c r="CF398" s="104"/>
      <c r="CG398" s="104"/>
      <c r="CH398" s="104"/>
      <c r="CI398" s="104"/>
      <c r="CJ398" s="104"/>
      <c r="CK398" s="104"/>
    </row>
    <row r="399" spans="18:89" x14ac:dyDescent="0.35">
      <c r="R399" s="104"/>
      <c r="S399" s="104"/>
      <c r="T399" s="104"/>
      <c r="U399" s="104"/>
      <c r="V399" s="104"/>
      <c r="W399" s="104"/>
      <c r="X399" s="104"/>
      <c r="Y399" s="104"/>
      <c r="Z399" s="104"/>
      <c r="AA399" s="104"/>
      <c r="AB399" s="104"/>
      <c r="AC399" s="104"/>
      <c r="AD399" s="104"/>
      <c r="AE399" s="104"/>
      <c r="AF399" s="104"/>
      <c r="AG399" s="104"/>
      <c r="AH399" s="104"/>
      <c r="AI399" s="104"/>
      <c r="AJ399" s="104"/>
      <c r="AK399" s="104"/>
      <c r="AL399" s="104"/>
      <c r="AM399" s="104"/>
      <c r="AN399" s="104"/>
      <c r="AO399" s="104"/>
      <c r="AP399" s="104"/>
      <c r="AQ399" s="104"/>
      <c r="AR399" s="104"/>
      <c r="AS399" s="104"/>
      <c r="AT399" s="104"/>
      <c r="AU399" s="104"/>
      <c r="AV399" s="104"/>
      <c r="AW399" s="104"/>
      <c r="AX399" s="104"/>
      <c r="AY399" s="104"/>
      <c r="AZ399" s="104"/>
      <c r="BA399" s="104"/>
      <c r="BB399" s="104"/>
      <c r="BC399" s="104"/>
      <c r="BD399" s="104"/>
      <c r="BE399" s="104"/>
      <c r="BF399" s="104"/>
      <c r="BG399" s="104"/>
      <c r="BH399" s="104"/>
      <c r="BI399" s="104"/>
      <c r="BJ399" s="104"/>
      <c r="BK399" s="104"/>
      <c r="BL399" s="104"/>
      <c r="BM399" s="104"/>
      <c r="BN399" s="104"/>
      <c r="BO399" s="104"/>
      <c r="BP399" s="104"/>
      <c r="BQ399" s="104"/>
      <c r="BR399" s="104"/>
      <c r="BS399" s="104"/>
      <c r="BT399" s="104"/>
      <c r="BU399" s="104"/>
      <c r="BV399" s="104"/>
      <c r="BW399" s="104"/>
      <c r="BX399" s="104"/>
      <c r="BY399" s="104"/>
      <c r="BZ399" s="104"/>
      <c r="CA399" s="104"/>
      <c r="CB399" s="104"/>
      <c r="CC399" s="104"/>
      <c r="CD399" s="104"/>
      <c r="CE399" s="104"/>
      <c r="CF399" s="104"/>
      <c r="CG399" s="104"/>
      <c r="CH399" s="104"/>
      <c r="CI399" s="104"/>
      <c r="CJ399" s="104"/>
      <c r="CK399" s="104"/>
    </row>
    <row r="400" spans="18:89" x14ac:dyDescent="0.35">
      <c r="R400" s="104"/>
      <c r="S400" s="104"/>
      <c r="T400" s="104"/>
      <c r="U400" s="104"/>
      <c r="V400" s="104"/>
      <c r="W400" s="104"/>
      <c r="X400" s="104"/>
      <c r="Y400" s="104"/>
      <c r="Z400" s="104"/>
      <c r="AA400" s="104"/>
      <c r="AB400" s="104"/>
      <c r="AC400" s="104"/>
      <c r="AD400" s="104"/>
      <c r="AE400" s="104"/>
      <c r="AF400" s="104"/>
      <c r="AG400" s="104"/>
      <c r="AH400" s="104"/>
      <c r="AI400" s="104"/>
      <c r="AJ400" s="104"/>
      <c r="AK400" s="104"/>
      <c r="AL400" s="104"/>
      <c r="AM400" s="104"/>
      <c r="AN400" s="104"/>
      <c r="AO400" s="104"/>
      <c r="AP400" s="104"/>
      <c r="AQ400" s="104"/>
      <c r="AR400" s="104"/>
      <c r="AS400" s="104"/>
      <c r="AT400" s="104"/>
      <c r="AU400" s="104"/>
      <c r="AV400" s="104"/>
      <c r="AW400" s="104"/>
      <c r="AX400" s="104"/>
      <c r="AY400" s="104"/>
      <c r="AZ400" s="104"/>
      <c r="BA400" s="104"/>
      <c r="BB400" s="104"/>
      <c r="BC400" s="104"/>
      <c r="BD400" s="104"/>
      <c r="BE400" s="104"/>
      <c r="BF400" s="104"/>
      <c r="BG400" s="104"/>
      <c r="BH400" s="104"/>
      <c r="BI400" s="104"/>
      <c r="BJ400" s="104"/>
      <c r="BK400" s="104"/>
      <c r="BL400" s="104"/>
      <c r="BM400" s="104"/>
      <c r="BN400" s="104"/>
      <c r="BO400" s="104"/>
      <c r="BP400" s="104"/>
      <c r="BQ400" s="104"/>
      <c r="BR400" s="104"/>
      <c r="BS400" s="104"/>
      <c r="BT400" s="104"/>
      <c r="BU400" s="104"/>
      <c r="BV400" s="104"/>
      <c r="BW400" s="104"/>
      <c r="BX400" s="104"/>
      <c r="BY400" s="104"/>
      <c r="BZ400" s="104"/>
      <c r="CA400" s="104"/>
      <c r="CB400" s="104"/>
      <c r="CC400" s="104"/>
      <c r="CD400" s="104"/>
      <c r="CE400" s="104"/>
      <c r="CF400" s="104"/>
      <c r="CG400" s="104"/>
      <c r="CH400" s="104"/>
      <c r="CI400" s="104"/>
      <c r="CJ400" s="104"/>
      <c r="CK400" s="104"/>
    </row>
    <row r="401" spans="18:89" x14ac:dyDescent="0.35">
      <c r="R401" s="104"/>
      <c r="S401" s="104"/>
      <c r="T401" s="104"/>
      <c r="U401" s="104"/>
      <c r="V401" s="104"/>
      <c r="W401" s="104"/>
      <c r="X401" s="104"/>
      <c r="Y401" s="104"/>
      <c r="Z401" s="104"/>
      <c r="AA401" s="104"/>
      <c r="AB401" s="104"/>
      <c r="AC401" s="104"/>
      <c r="AD401" s="104"/>
      <c r="AE401" s="104"/>
      <c r="AF401" s="104"/>
      <c r="AG401" s="104"/>
      <c r="AH401" s="104"/>
      <c r="AI401" s="104"/>
      <c r="AJ401" s="104"/>
      <c r="AK401" s="104"/>
      <c r="AL401" s="104"/>
      <c r="AM401" s="104"/>
      <c r="AN401" s="104"/>
      <c r="AO401" s="104"/>
      <c r="AP401" s="104"/>
      <c r="AQ401" s="104"/>
      <c r="AR401" s="104"/>
      <c r="AS401" s="104"/>
      <c r="AT401" s="104"/>
      <c r="AU401" s="104"/>
      <c r="AV401" s="104"/>
      <c r="AW401" s="104"/>
      <c r="AX401" s="104"/>
      <c r="AY401" s="104"/>
      <c r="AZ401" s="104"/>
      <c r="BA401" s="104"/>
      <c r="BB401" s="104"/>
      <c r="BC401" s="104"/>
      <c r="BD401" s="104"/>
      <c r="BE401" s="104"/>
      <c r="BF401" s="104"/>
      <c r="BG401" s="104"/>
      <c r="BH401" s="104"/>
      <c r="BI401" s="104"/>
      <c r="BJ401" s="104"/>
      <c r="BK401" s="104"/>
      <c r="BL401" s="104"/>
      <c r="BM401" s="104"/>
      <c r="BN401" s="104"/>
      <c r="BO401" s="104"/>
      <c r="BP401" s="104"/>
      <c r="BQ401" s="104"/>
      <c r="BR401" s="104"/>
      <c r="BS401" s="104"/>
      <c r="BT401" s="104"/>
      <c r="BU401" s="104"/>
      <c r="BV401" s="104"/>
      <c r="BW401" s="104"/>
      <c r="BX401" s="104"/>
      <c r="BY401" s="104"/>
      <c r="BZ401" s="104"/>
      <c r="CA401" s="104"/>
      <c r="CB401" s="104"/>
      <c r="CC401" s="104"/>
      <c r="CD401" s="104"/>
      <c r="CE401" s="104"/>
      <c r="CF401" s="104"/>
      <c r="CG401" s="104"/>
      <c r="CH401" s="104"/>
      <c r="CI401" s="104"/>
      <c r="CJ401" s="104"/>
      <c r="CK401" s="104"/>
    </row>
    <row r="402" spans="18:89" x14ac:dyDescent="0.35">
      <c r="R402" s="104"/>
      <c r="S402" s="104"/>
      <c r="T402" s="104"/>
      <c r="U402" s="104"/>
      <c r="V402" s="104"/>
      <c r="W402" s="104"/>
      <c r="X402" s="104"/>
      <c r="Y402" s="104"/>
      <c r="Z402" s="104"/>
      <c r="AA402" s="104"/>
      <c r="AB402" s="104"/>
      <c r="AC402" s="104"/>
      <c r="AD402" s="104"/>
      <c r="AE402" s="104"/>
      <c r="AF402" s="104"/>
      <c r="AG402" s="104"/>
      <c r="AH402" s="104"/>
      <c r="AI402" s="104"/>
      <c r="AJ402" s="104"/>
      <c r="AK402" s="104"/>
      <c r="AL402" s="104"/>
      <c r="AM402" s="104"/>
      <c r="AN402" s="104"/>
      <c r="AO402" s="104"/>
      <c r="AP402" s="104"/>
      <c r="AQ402" s="104"/>
      <c r="AR402" s="104"/>
      <c r="AS402" s="104"/>
      <c r="AT402" s="104"/>
      <c r="AU402" s="104"/>
      <c r="AV402" s="104"/>
      <c r="AW402" s="104"/>
      <c r="AX402" s="104"/>
      <c r="AY402" s="104"/>
      <c r="AZ402" s="104"/>
      <c r="BA402" s="104"/>
      <c r="BB402" s="104"/>
      <c r="BC402" s="104"/>
      <c r="BD402" s="104"/>
      <c r="BE402" s="104"/>
      <c r="BF402" s="104"/>
      <c r="BG402" s="104"/>
      <c r="BH402" s="104"/>
      <c r="BI402" s="104"/>
      <c r="BJ402" s="104"/>
      <c r="BK402" s="104"/>
      <c r="BL402" s="104"/>
      <c r="BM402" s="104"/>
      <c r="BN402" s="104"/>
      <c r="BO402" s="104"/>
      <c r="BP402" s="104"/>
      <c r="BQ402" s="104"/>
      <c r="BR402" s="104"/>
      <c r="BS402" s="104"/>
      <c r="BT402" s="104"/>
      <c r="BU402" s="104"/>
      <c r="BV402" s="104"/>
      <c r="BW402" s="104"/>
      <c r="BX402" s="104"/>
      <c r="BY402" s="104"/>
      <c r="BZ402" s="104"/>
      <c r="CA402" s="104"/>
      <c r="CB402" s="104"/>
      <c r="CC402" s="104"/>
      <c r="CD402" s="104"/>
      <c r="CE402" s="104"/>
      <c r="CF402" s="104"/>
      <c r="CG402" s="104"/>
      <c r="CH402" s="104"/>
      <c r="CI402" s="104"/>
      <c r="CJ402" s="104"/>
      <c r="CK402" s="104"/>
    </row>
    <row r="403" spans="18:89" x14ac:dyDescent="0.35">
      <c r="R403" s="104"/>
      <c r="S403" s="104"/>
      <c r="T403" s="104"/>
      <c r="U403" s="104"/>
      <c r="V403" s="104"/>
      <c r="W403" s="104"/>
      <c r="X403" s="104"/>
      <c r="Y403" s="104"/>
      <c r="Z403" s="104"/>
      <c r="AA403" s="104"/>
      <c r="AB403" s="104"/>
      <c r="AC403" s="104"/>
      <c r="AD403" s="104"/>
      <c r="AE403" s="104"/>
      <c r="AF403" s="104"/>
      <c r="AG403" s="104"/>
      <c r="AH403" s="104"/>
      <c r="AI403" s="104"/>
      <c r="AJ403" s="104"/>
      <c r="AK403" s="104"/>
      <c r="AL403" s="104"/>
      <c r="AM403" s="104"/>
      <c r="AN403" s="104"/>
      <c r="AO403" s="104"/>
      <c r="AP403" s="104"/>
      <c r="AQ403" s="104"/>
      <c r="AR403" s="104"/>
      <c r="AS403" s="104"/>
      <c r="AT403" s="104"/>
      <c r="AU403" s="104"/>
      <c r="AV403" s="104"/>
      <c r="AW403" s="104"/>
      <c r="AX403" s="104"/>
      <c r="AY403" s="104"/>
      <c r="AZ403" s="104"/>
      <c r="BA403" s="104"/>
      <c r="BB403" s="104"/>
      <c r="BC403" s="104"/>
      <c r="BD403" s="104"/>
      <c r="BE403" s="104"/>
      <c r="BF403" s="104"/>
      <c r="BG403" s="104"/>
      <c r="BH403" s="104"/>
      <c r="BI403" s="104"/>
      <c r="BJ403" s="104"/>
      <c r="BK403" s="104"/>
      <c r="BL403" s="104"/>
      <c r="BM403" s="104"/>
      <c r="BN403" s="104"/>
      <c r="BO403" s="104"/>
      <c r="BP403" s="104"/>
      <c r="BQ403" s="104"/>
      <c r="BR403" s="104"/>
      <c r="BS403" s="104"/>
      <c r="BT403" s="104"/>
      <c r="BU403" s="104"/>
      <c r="BV403" s="104"/>
      <c r="BW403" s="104"/>
      <c r="BX403" s="104"/>
      <c r="BY403" s="104"/>
      <c r="BZ403" s="104"/>
      <c r="CA403" s="104"/>
      <c r="CB403" s="104"/>
      <c r="CC403" s="104"/>
      <c r="CD403" s="104"/>
      <c r="CE403" s="104"/>
      <c r="CF403" s="104"/>
      <c r="CG403" s="104"/>
      <c r="CH403" s="104"/>
      <c r="CI403" s="104"/>
      <c r="CJ403" s="104"/>
      <c r="CK403" s="104"/>
    </row>
    <row r="404" spans="18:89" x14ac:dyDescent="0.35">
      <c r="R404" s="104"/>
      <c r="S404" s="104"/>
      <c r="T404" s="104"/>
      <c r="U404" s="104"/>
      <c r="V404" s="104"/>
      <c r="W404" s="104"/>
      <c r="X404" s="104"/>
      <c r="Y404" s="104"/>
      <c r="Z404" s="104"/>
      <c r="AA404" s="104"/>
      <c r="AB404" s="104"/>
      <c r="AC404" s="104"/>
      <c r="AD404" s="104"/>
      <c r="AE404" s="104"/>
      <c r="AF404" s="104"/>
      <c r="AG404" s="104"/>
      <c r="AH404" s="104"/>
      <c r="AI404" s="104"/>
      <c r="AJ404" s="104"/>
      <c r="AK404" s="104"/>
      <c r="AL404" s="104"/>
      <c r="AM404" s="104"/>
      <c r="AN404" s="104"/>
      <c r="AO404" s="104"/>
      <c r="AP404" s="104"/>
      <c r="AQ404" s="104"/>
      <c r="AR404" s="104"/>
      <c r="AS404" s="104"/>
      <c r="AT404" s="104"/>
      <c r="AU404" s="104"/>
      <c r="AV404" s="104"/>
      <c r="AW404" s="104"/>
      <c r="AX404" s="104"/>
      <c r="AY404" s="104"/>
      <c r="AZ404" s="104"/>
      <c r="BA404" s="104"/>
      <c r="BB404" s="104"/>
      <c r="BC404" s="104"/>
      <c r="BD404" s="104"/>
      <c r="BE404" s="104"/>
      <c r="BF404" s="104"/>
      <c r="BG404" s="104"/>
      <c r="BH404" s="104"/>
      <c r="BI404" s="104"/>
      <c r="BJ404" s="104"/>
      <c r="BK404" s="104"/>
      <c r="BL404" s="104"/>
      <c r="BM404" s="104"/>
      <c r="BN404" s="104"/>
      <c r="BO404" s="104"/>
      <c r="BP404" s="104"/>
      <c r="BQ404" s="104"/>
      <c r="BR404" s="104"/>
      <c r="BS404" s="104"/>
      <c r="BT404" s="104"/>
      <c r="BU404" s="104"/>
      <c r="BV404" s="104"/>
      <c r="BW404" s="104"/>
      <c r="BX404" s="104"/>
      <c r="BY404" s="104"/>
      <c r="BZ404" s="104"/>
      <c r="CA404" s="104"/>
      <c r="CB404" s="104"/>
      <c r="CC404" s="104"/>
      <c r="CD404" s="104"/>
      <c r="CE404" s="104"/>
      <c r="CF404" s="104"/>
      <c r="CG404" s="104"/>
      <c r="CH404" s="104"/>
      <c r="CI404" s="104"/>
      <c r="CJ404" s="104"/>
      <c r="CK404" s="104"/>
    </row>
    <row r="405" spans="18:89" x14ac:dyDescent="0.35">
      <c r="R405" s="104"/>
      <c r="S405" s="104"/>
      <c r="T405" s="104"/>
      <c r="U405" s="104"/>
      <c r="V405" s="104"/>
      <c r="W405" s="104"/>
      <c r="X405" s="104"/>
      <c r="Y405" s="104"/>
      <c r="Z405" s="104"/>
      <c r="AA405" s="104"/>
      <c r="AB405" s="104"/>
      <c r="AC405" s="104"/>
      <c r="AD405" s="104"/>
      <c r="AE405" s="104"/>
      <c r="AF405" s="104"/>
      <c r="AG405" s="104"/>
      <c r="AH405" s="104"/>
      <c r="AI405" s="104"/>
      <c r="AJ405" s="104"/>
      <c r="AK405" s="104"/>
      <c r="AL405" s="104"/>
      <c r="AM405" s="104"/>
      <c r="AN405" s="104"/>
      <c r="AO405" s="104"/>
      <c r="AP405" s="104"/>
      <c r="AQ405" s="104"/>
      <c r="AR405" s="104"/>
      <c r="AS405" s="104"/>
      <c r="AT405" s="104"/>
      <c r="AU405" s="104"/>
      <c r="AV405" s="104"/>
      <c r="AW405" s="104"/>
      <c r="AX405" s="104"/>
      <c r="AY405" s="104"/>
      <c r="AZ405" s="104"/>
      <c r="BA405" s="104"/>
      <c r="BB405" s="104"/>
      <c r="BC405" s="104"/>
      <c r="BD405" s="104"/>
      <c r="BE405" s="104"/>
      <c r="BF405" s="104"/>
      <c r="BG405" s="104"/>
      <c r="BH405" s="104"/>
      <c r="BI405" s="104"/>
      <c r="BJ405" s="104"/>
      <c r="BK405" s="104"/>
      <c r="BL405" s="104"/>
      <c r="BM405" s="104"/>
      <c r="BN405" s="104"/>
      <c r="BO405" s="104"/>
      <c r="BP405" s="104"/>
      <c r="BQ405" s="104"/>
      <c r="BR405" s="104"/>
      <c r="BS405" s="104"/>
      <c r="BT405" s="104"/>
      <c r="BU405" s="104"/>
      <c r="BV405" s="104"/>
      <c r="BW405" s="104"/>
      <c r="BX405" s="104"/>
      <c r="BY405" s="104"/>
      <c r="BZ405" s="104"/>
      <c r="CA405" s="104"/>
      <c r="CB405" s="104"/>
      <c r="CC405" s="104"/>
      <c r="CD405" s="104"/>
      <c r="CE405" s="104"/>
      <c r="CF405" s="104"/>
      <c r="CG405" s="104"/>
      <c r="CH405" s="104"/>
      <c r="CI405" s="104"/>
      <c r="CJ405" s="104"/>
      <c r="CK405" s="104"/>
    </row>
    <row r="406" spans="18:89" x14ac:dyDescent="0.35">
      <c r="R406" s="104"/>
      <c r="S406" s="104"/>
      <c r="T406" s="104"/>
      <c r="U406" s="104"/>
      <c r="V406" s="104"/>
      <c r="W406" s="104"/>
      <c r="X406" s="104"/>
      <c r="Y406" s="104"/>
      <c r="Z406" s="104"/>
      <c r="AA406" s="104"/>
      <c r="AB406" s="104"/>
      <c r="AC406" s="104"/>
      <c r="AD406" s="104"/>
      <c r="AE406" s="104"/>
      <c r="AF406" s="104"/>
      <c r="AG406" s="104"/>
      <c r="AH406" s="104"/>
      <c r="AI406" s="104"/>
      <c r="AJ406" s="104"/>
      <c r="AK406" s="104"/>
      <c r="AL406" s="104"/>
      <c r="AM406" s="104"/>
      <c r="AN406" s="104"/>
      <c r="AO406" s="104"/>
      <c r="AP406" s="104"/>
      <c r="AQ406" s="104"/>
      <c r="AR406" s="104"/>
      <c r="AS406" s="104"/>
      <c r="AT406" s="104"/>
      <c r="AU406" s="104"/>
      <c r="AV406" s="104"/>
      <c r="AW406" s="104"/>
      <c r="AX406" s="104"/>
      <c r="AY406" s="104"/>
      <c r="AZ406" s="104"/>
      <c r="BA406" s="104"/>
      <c r="BB406" s="104"/>
      <c r="BC406" s="104"/>
      <c r="BD406" s="104"/>
      <c r="BE406" s="104"/>
      <c r="BF406" s="104"/>
      <c r="BG406" s="104"/>
      <c r="BH406" s="104"/>
      <c r="BI406" s="104"/>
      <c r="BJ406" s="104"/>
      <c r="BK406" s="104"/>
      <c r="BL406" s="104"/>
      <c r="BM406" s="104"/>
      <c r="BN406" s="104"/>
      <c r="BO406" s="104"/>
      <c r="BP406" s="104"/>
      <c r="BQ406" s="104"/>
      <c r="BR406" s="104"/>
      <c r="BS406" s="104"/>
      <c r="BT406" s="104"/>
      <c r="BU406" s="104"/>
      <c r="BV406" s="104"/>
      <c r="BW406" s="104"/>
      <c r="BX406" s="104"/>
      <c r="BY406" s="104"/>
      <c r="BZ406" s="104"/>
      <c r="CA406" s="104"/>
      <c r="CB406" s="104"/>
      <c r="CC406" s="104"/>
      <c r="CD406" s="104"/>
      <c r="CE406" s="104"/>
      <c r="CF406" s="104"/>
      <c r="CG406" s="104"/>
      <c r="CH406" s="104"/>
      <c r="CI406" s="104"/>
      <c r="CJ406" s="104"/>
      <c r="CK406" s="104"/>
    </row>
    <row r="407" spans="18:89" x14ac:dyDescent="0.35">
      <c r="R407" s="104"/>
      <c r="S407" s="104"/>
      <c r="T407" s="104"/>
      <c r="U407" s="104"/>
      <c r="V407" s="104"/>
      <c r="W407" s="104"/>
      <c r="X407" s="104"/>
      <c r="Y407" s="104"/>
      <c r="Z407" s="104"/>
      <c r="AA407" s="104"/>
      <c r="AB407" s="104"/>
      <c r="AC407" s="104"/>
      <c r="AD407" s="104"/>
      <c r="AE407" s="104"/>
      <c r="AF407" s="104"/>
      <c r="AG407" s="104"/>
      <c r="AH407" s="104"/>
      <c r="AI407" s="104"/>
      <c r="AJ407" s="104"/>
      <c r="AK407" s="104"/>
      <c r="AL407" s="104"/>
      <c r="AM407" s="104"/>
      <c r="AN407" s="104"/>
      <c r="AO407" s="104"/>
      <c r="AP407" s="104"/>
      <c r="AQ407" s="104"/>
      <c r="AR407" s="104"/>
      <c r="AS407" s="104"/>
      <c r="AT407" s="104"/>
      <c r="AU407" s="104"/>
      <c r="AV407" s="104"/>
      <c r="AW407" s="104"/>
      <c r="AX407" s="104"/>
      <c r="AY407" s="104"/>
      <c r="AZ407" s="104"/>
      <c r="BA407" s="104"/>
      <c r="BB407" s="104"/>
      <c r="BC407" s="104"/>
      <c r="BD407" s="104"/>
      <c r="BE407" s="104"/>
      <c r="BF407" s="104"/>
      <c r="BG407" s="104"/>
      <c r="BH407" s="104"/>
      <c r="BI407" s="104"/>
      <c r="BJ407" s="104"/>
      <c r="BK407" s="104"/>
      <c r="BL407" s="104"/>
      <c r="BM407" s="104"/>
      <c r="BN407" s="104"/>
      <c r="BO407" s="104"/>
      <c r="BP407" s="104"/>
      <c r="BQ407" s="104"/>
      <c r="BR407" s="104"/>
      <c r="BS407" s="104"/>
      <c r="BT407" s="104"/>
      <c r="BU407" s="104"/>
      <c r="BV407" s="104"/>
      <c r="BW407" s="104"/>
      <c r="BX407" s="104"/>
      <c r="BY407" s="104"/>
      <c r="BZ407" s="104"/>
      <c r="CA407" s="104"/>
      <c r="CB407" s="104"/>
      <c r="CC407" s="104"/>
      <c r="CD407" s="104"/>
      <c r="CE407" s="104"/>
      <c r="CF407" s="104"/>
      <c r="CG407" s="104"/>
      <c r="CH407" s="104"/>
      <c r="CI407" s="104"/>
      <c r="CJ407" s="104"/>
      <c r="CK407" s="104"/>
    </row>
    <row r="408" spans="18:89" x14ac:dyDescent="0.35">
      <c r="R408" s="104"/>
      <c r="S408" s="104"/>
      <c r="T408" s="104"/>
      <c r="U408" s="104"/>
      <c r="V408" s="104"/>
      <c r="W408" s="104"/>
      <c r="X408" s="104"/>
      <c r="Y408" s="104"/>
      <c r="Z408" s="104"/>
      <c r="AA408" s="104"/>
      <c r="AB408" s="104"/>
      <c r="AC408" s="104"/>
      <c r="AD408" s="104"/>
      <c r="AE408" s="104"/>
      <c r="AF408" s="104"/>
      <c r="AG408" s="104"/>
      <c r="AH408" s="104"/>
      <c r="AI408" s="104"/>
      <c r="AJ408" s="104"/>
      <c r="AK408" s="104"/>
      <c r="AL408" s="104"/>
      <c r="AM408" s="104"/>
      <c r="AN408" s="104"/>
      <c r="AO408" s="104"/>
      <c r="AP408" s="104"/>
      <c r="AQ408" s="104"/>
      <c r="AR408" s="104"/>
      <c r="AS408" s="104"/>
      <c r="AT408" s="104"/>
      <c r="AU408" s="104"/>
      <c r="AV408" s="104"/>
      <c r="AW408" s="104"/>
      <c r="AX408" s="104"/>
      <c r="AY408" s="104"/>
      <c r="AZ408" s="104"/>
      <c r="BA408" s="104"/>
      <c r="BB408" s="104"/>
      <c r="BC408" s="104"/>
      <c r="BD408" s="104"/>
      <c r="BE408" s="104"/>
      <c r="BF408" s="104"/>
      <c r="BG408" s="104"/>
      <c r="BH408" s="104"/>
      <c r="BI408" s="104"/>
      <c r="BJ408" s="104"/>
      <c r="BK408" s="104"/>
      <c r="BL408" s="104"/>
      <c r="BM408" s="104"/>
      <c r="BN408" s="104"/>
      <c r="BO408" s="104"/>
      <c r="BP408" s="104"/>
      <c r="BQ408" s="104"/>
      <c r="BR408" s="104"/>
      <c r="BS408" s="104"/>
      <c r="BT408" s="104"/>
      <c r="BU408" s="104"/>
      <c r="BV408" s="104"/>
      <c r="BW408" s="104"/>
      <c r="BX408" s="104"/>
      <c r="BY408" s="104"/>
      <c r="BZ408" s="104"/>
      <c r="CA408" s="104"/>
      <c r="CB408" s="104"/>
      <c r="CC408" s="104"/>
      <c r="CD408" s="104"/>
      <c r="CE408" s="104"/>
      <c r="CF408" s="104"/>
      <c r="CG408" s="104"/>
      <c r="CH408" s="104"/>
      <c r="CI408" s="104"/>
      <c r="CJ408" s="104"/>
      <c r="CK408" s="104"/>
    </row>
    <row r="409" spans="18:89" x14ac:dyDescent="0.35">
      <c r="R409" s="104"/>
      <c r="S409" s="104"/>
      <c r="T409" s="104"/>
      <c r="U409" s="104"/>
      <c r="V409" s="104"/>
      <c r="W409" s="104"/>
      <c r="X409" s="104"/>
      <c r="Y409" s="104"/>
      <c r="Z409" s="104"/>
      <c r="AA409" s="104"/>
      <c r="AB409" s="104"/>
      <c r="AC409" s="104"/>
      <c r="AD409" s="104"/>
      <c r="AE409" s="104"/>
      <c r="AF409" s="104"/>
      <c r="AG409" s="104"/>
      <c r="AH409" s="104"/>
      <c r="AI409" s="104"/>
      <c r="AJ409" s="104"/>
      <c r="AK409" s="104"/>
      <c r="AL409" s="104"/>
      <c r="AM409" s="104"/>
      <c r="AN409" s="104"/>
      <c r="AO409" s="104"/>
      <c r="AP409" s="104"/>
      <c r="AQ409" s="104"/>
      <c r="AR409" s="104"/>
      <c r="AS409" s="104"/>
      <c r="AT409" s="104"/>
      <c r="AU409" s="104"/>
      <c r="AV409" s="104"/>
      <c r="AW409" s="104"/>
      <c r="AX409" s="104"/>
      <c r="AY409" s="104"/>
      <c r="AZ409" s="104"/>
      <c r="BA409" s="104"/>
      <c r="BB409" s="104"/>
      <c r="BC409" s="104"/>
      <c r="BD409" s="104"/>
      <c r="BE409" s="104"/>
      <c r="BF409" s="104"/>
      <c r="BG409" s="104"/>
      <c r="BH409" s="104"/>
      <c r="BI409" s="104"/>
      <c r="BJ409" s="104"/>
      <c r="BK409" s="104"/>
      <c r="BL409" s="104"/>
      <c r="BM409" s="104"/>
      <c r="BN409" s="104"/>
      <c r="BO409" s="104"/>
      <c r="BP409" s="104"/>
      <c r="BQ409" s="104"/>
      <c r="BR409" s="104"/>
      <c r="BS409" s="104"/>
      <c r="BT409" s="104"/>
      <c r="BU409" s="104"/>
      <c r="BV409" s="104"/>
      <c r="BW409" s="104"/>
      <c r="BX409" s="104"/>
      <c r="BY409" s="104"/>
      <c r="BZ409" s="104"/>
      <c r="CA409" s="104"/>
      <c r="CB409" s="104"/>
      <c r="CC409" s="104"/>
      <c r="CD409" s="104"/>
      <c r="CE409" s="104"/>
      <c r="CF409" s="104"/>
      <c r="CG409" s="104"/>
      <c r="CH409" s="104"/>
      <c r="CI409" s="104"/>
      <c r="CJ409" s="104"/>
      <c r="CK409" s="104"/>
    </row>
    <row r="410" spans="18:89" x14ac:dyDescent="0.35">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4"/>
      <c r="AY410" s="104"/>
      <c r="AZ410" s="104"/>
      <c r="BA410" s="104"/>
      <c r="BB410" s="104"/>
      <c r="BC410" s="104"/>
      <c r="BD410" s="104"/>
      <c r="BE410" s="104"/>
      <c r="BF410" s="104"/>
      <c r="BG410" s="104"/>
      <c r="BH410" s="104"/>
      <c r="BI410" s="104"/>
      <c r="BJ410" s="104"/>
      <c r="BK410" s="104"/>
      <c r="BL410" s="104"/>
      <c r="BM410" s="104"/>
      <c r="BN410" s="104"/>
      <c r="BO410" s="104"/>
      <c r="BP410" s="104"/>
      <c r="BQ410" s="104"/>
      <c r="BR410" s="104"/>
      <c r="BS410" s="104"/>
      <c r="BT410" s="104"/>
      <c r="BU410" s="104"/>
      <c r="BV410" s="104"/>
      <c r="BW410" s="104"/>
      <c r="BX410" s="104"/>
      <c r="BY410" s="104"/>
      <c r="BZ410" s="104"/>
      <c r="CA410" s="104"/>
      <c r="CB410" s="104"/>
      <c r="CC410" s="104"/>
      <c r="CD410" s="104"/>
      <c r="CE410" s="104"/>
      <c r="CF410" s="104"/>
      <c r="CG410" s="104"/>
      <c r="CH410" s="104"/>
      <c r="CI410" s="104"/>
      <c r="CJ410" s="104"/>
      <c r="CK410" s="104"/>
    </row>
    <row r="411" spans="18:89" x14ac:dyDescent="0.35">
      <c r="R411" s="104"/>
      <c r="S411" s="104"/>
      <c r="T411" s="104"/>
      <c r="U411" s="104"/>
      <c r="V411" s="104"/>
      <c r="W411" s="104"/>
      <c r="X411" s="104"/>
      <c r="Y411" s="104"/>
      <c r="Z411" s="104"/>
      <c r="AA411" s="104"/>
      <c r="AB411" s="104"/>
      <c r="AC411" s="104"/>
      <c r="AD411" s="104"/>
      <c r="AE411" s="104"/>
      <c r="AF411" s="104"/>
      <c r="AG411" s="104"/>
      <c r="AH411" s="104"/>
      <c r="AI411" s="104"/>
      <c r="AJ411" s="104"/>
      <c r="AK411" s="104"/>
      <c r="AL411" s="104"/>
      <c r="AM411" s="104"/>
      <c r="AN411" s="104"/>
      <c r="AO411" s="104"/>
      <c r="AP411" s="104"/>
      <c r="AQ411" s="104"/>
      <c r="AR411" s="104"/>
      <c r="AS411" s="104"/>
      <c r="AT411" s="104"/>
      <c r="AU411" s="104"/>
      <c r="AV411" s="104"/>
      <c r="AW411" s="104"/>
      <c r="AX411" s="104"/>
      <c r="AY411" s="104"/>
      <c r="AZ411" s="104"/>
      <c r="BA411" s="104"/>
      <c r="BB411" s="104"/>
      <c r="BC411" s="104"/>
      <c r="BD411" s="104"/>
      <c r="BE411" s="104"/>
      <c r="BF411" s="104"/>
      <c r="BG411" s="104"/>
      <c r="BH411" s="104"/>
      <c r="BI411" s="104"/>
      <c r="BJ411" s="104"/>
      <c r="BK411" s="104"/>
      <c r="BL411" s="104"/>
      <c r="BM411" s="104"/>
      <c r="BN411" s="104"/>
      <c r="BO411" s="104"/>
      <c r="BP411" s="104"/>
      <c r="BQ411" s="104"/>
      <c r="BR411" s="104"/>
      <c r="BS411" s="104"/>
      <c r="BT411" s="104"/>
      <c r="BU411" s="104"/>
      <c r="BV411" s="104"/>
      <c r="BW411" s="104"/>
      <c r="BX411" s="104"/>
      <c r="BY411" s="104"/>
      <c r="BZ411" s="104"/>
      <c r="CA411" s="104"/>
      <c r="CB411" s="104"/>
      <c r="CC411" s="104"/>
      <c r="CD411" s="104"/>
      <c r="CE411" s="104"/>
      <c r="CF411" s="104"/>
      <c r="CG411" s="104"/>
      <c r="CH411" s="104"/>
      <c r="CI411" s="104"/>
      <c r="CJ411" s="104"/>
      <c r="CK411" s="104"/>
    </row>
    <row r="412" spans="18:89" x14ac:dyDescent="0.35">
      <c r="R412" s="104"/>
      <c r="S412" s="104"/>
      <c r="T412" s="104"/>
      <c r="U412" s="104"/>
      <c r="V412" s="104"/>
      <c r="W412" s="104"/>
      <c r="X412" s="104"/>
      <c r="Y412" s="104"/>
      <c r="Z412" s="104"/>
      <c r="AA412" s="104"/>
      <c r="AB412" s="104"/>
      <c r="AC412" s="104"/>
      <c r="AD412" s="104"/>
      <c r="AE412" s="104"/>
      <c r="AF412" s="104"/>
      <c r="AG412" s="104"/>
      <c r="AH412" s="104"/>
      <c r="AI412" s="104"/>
      <c r="AJ412" s="104"/>
      <c r="AK412" s="104"/>
      <c r="AL412" s="104"/>
      <c r="AM412" s="104"/>
      <c r="AN412" s="104"/>
      <c r="AO412" s="104"/>
      <c r="AP412" s="104"/>
      <c r="AQ412" s="104"/>
      <c r="AR412" s="104"/>
      <c r="AS412" s="104"/>
      <c r="AT412" s="104"/>
      <c r="AU412" s="104"/>
      <c r="AV412" s="104"/>
      <c r="AW412" s="104"/>
      <c r="AX412" s="104"/>
      <c r="AY412" s="104"/>
      <c r="AZ412" s="104"/>
      <c r="BA412" s="104"/>
      <c r="BB412" s="104"/>
      <c r="BC412" s="104"/>
      <c r="BD412" s="104"/>
      <c r="BE412" s="104"/>
      <c r="BF412" s="104"/>
      <c r="BG412" s="104"/>
      <c r="BH412" s="104"/>
      <c r="BI412" s="104"/>
      <c r="BJ412" s="104"/>
      <c r="BK412" s="104"/>
      <c r="BL412" s="104"/>
      <c r="BM412" s="104"/>
      <c r="BN412" s="104"/>
      <c r="BO412" s="104"/>
      <c r="BP412" s="104"/>
      <c r="BQ412" s="104"/>
      <c r="BR412" s="104"/>
      <c r="BS412" s="104"/>
      <c r="BT412" s="104"/>
      <c r="BU412" s="104"/>
      <c r="BV412" s="104"/>
      <c r="BW412" s="104"/>
      <c r="BX412" s="104"/>
      <c r="BY412" s="104"/>
      <c r="BZ412" s="104"/>
      <c r="CA412" s="104"/>
      <c r="CB412" s="104"/>
      <c r="CC412" s="104"/>
      <c r="CD412" s="104"/>
      <c r="CE412" s="104"/>
      <c r="CF412" s="104"/>
      <c r="CG412" s="104"/>
      <c r="CH412" s="104"/>
      <c r="CI412" s="104"/>
      <c r="CJ412" s="104"/>
      <c r="CK412" s="104"/>
    </row>
    <row r="413" spans="18:89" x14ac:dyDescent="0.35">
      <c r="R413" s="104"/>
      <c r="S413" s="104"/>
      <c r="T413" s="104"/>
      <c r="U413" s="104"/>
      <c r="V413" s="104"/>
      <c r="W413" s="104"/>
      <c r="X413" s="104"/>
      <c r="Y413" s="104"/>
      <c r="Z413" s="104"/>
      <c r="AA413" s="104"/>
      <c r="AB413" s="104"/>
      <c r="AC413" s="104"/>
      <c r="AD413" s="104"/>
      <c r="AE413" s="104"/>
      <c r="AF413" s="104"/>
      <c r="AG413" s="104"/>
      <c r="AH413" s="104"/>
      <c r="AI413" s="104"/>
      <c r="AJ413" s="104"/>
      <c r="AK413" s="104"/>
      <c r="AL413" s="104"/>
      <c r="AM413" s="104"/>
      <c r="AN413" s="104"/>
      <c r="AO413" s="104"/>
      <c r="AP413" s="104"/>
      <c r="AQ413" s="104"/>
      <c r="AR413" s="104"/>
      <c r="AS413" s="104"/>
      <c r="AT413" s="104"/>
      <c r="AU413" s="104"/>
      <c r="AV413" s="104"/>
      <c r="AW413" s="104"/>
      <c r="AX413" s="104"/>
      <c r="AY413" s="104"/>
      <c r="AZ413" s="104"/>
      <c r="BA413" s="104"/>
      <c r="BB413" s="104"/>
      <c r="BC413" s="104"/>
      <c r="BD413" s="104"/>
      <c r="BE413" s="104"/>
      <c r="BF413" s="104"/>
      <c r="BG413" s="104"/>
      <c r="BH413" s="104"/>
      <c r="BI413" s="104"/>
      <c r="BJ413" s="104"/>
      <c r="BK413" s="104"/>
      <c r="BL413" s="104"/>
      <c r="BM413" s="104"/>
      <c r="BN413" s="104"/>
      <c r="BO413" s="104"/>
      <c r="BP413" s="104"/>
      <c r="BQ413" s="104"/>
      <c r="BR413" s="104"/>
      <c r="BS413" s="104"/>
      <c r="BT413" s="104"/>
      <c r="BU413" s="104"/>
      <c r="BV413" s="104"/>
      <c r="BW413" s="104"/>
      <c r="BX413" s="104"/>
      <c r="BY413" s="104"/>
      <c r="BZ413" s="104"/>
      <c r="CA413" s="104"/>
      <c r="CB413" s="104"/>
      <c r="CC413" s="104"/>
      <c r="CD413" s="104"/>
      <c r="CE413" s="104"/>
      <c r="CF413" s="104"/>
      <c r="CG413" s="104"/>
      <c r="CH413" s="104"/>
      <c r="CI413" s="104"/>
      <c r="CJ413" s="104"/>
      <c r="CK413" s="104"/>
    </row>
    <row r="414" spans="18:89" x14ac:dyDescent="0.35">
      <c r="R414" s="104"/>
      <c r="S414" s="104"/>
      <c r="T414" s="104"/>
      <c r="U414" s="104"/>
      <c r="V414" s="104"/>
      <c r="W414" s="104"/>
      <c r="X414" s="104"/>
      <c r="Y414" s="104"/>
      <c r="Z414" s="104"/>
      <c r="AA414" s="104"/>
      <c r="AB414" s="104"/>
      <c r="AC414" s="104"/>
      <c r="AD414" s="104"/>
      <c r="AE414" s="104"/>
      <c r="AF414" s="104"/>
      <c r="AG414" s="104"/>
      <c r="AH414" s="104"/>
      <c r="AI414" s="104"/>
      <c r="AJ414" s="104"/>
      <c r="AK414" s="104"/>
      <c r="AL414" s="104"/>
      <c r="AM414" s="104"/>
      <c r="AN414" s="104"/>
      <c r="AO414" s="104"/>
      <c r="AP414" s="104"/>
      <c r="AQ414" s="104"/>
      <c r="AR414" s="104"/>
      <c r="AS414" s="104"/>
      <c r="AT414" s="104"/>
      <c r="AU414" s="104"/>
      <c r="AV414" s="104"/>
      <c r="AW414" s="104"/>
      <c r="AX414" s="104"/>
      <c r="AY414" s="104"/>
      <c r="AZ414" s="104"/>
      <c r="BA414" s="104"/>
      <c r="BB414" s="104"/>
      <c r="BC414" s="104"/>
      <c r="BD414" s="104"/>
      <c r="BE414" s="104"/>
      <c r="BF414" s="104"/>
      <c r="BG414" s="104"/>
      <c r="BH414" s="104"/>
      <c r="BI414" s="104"/>
      <c r="BJ414" s="104"/>
      <c r="BK414" s="104"/>
      <c r="BL414" s="104"/>
      <c r="BM414" s="104"/>
      <c r="BN414" s="104"/>
      <c r="BO414" s="104"/>
      <c r="BP414" s="104"/>
      <c r="BQ414" s="104"/>
      <c r="BR414" s="104"/>
      <c r="BS414" s="104"/>
      <c r="BT414" s="104"/>
      <c r="BU414" s="104"/>
      <c r="BV414" s="104"/>
      <c r="BW414" s="104"/>
      <c r="BX414" s="104"/>
      <c r="BY414" s="104"/>
      <c r="BZ414" s="104"/>
      <c r="CA414" s="104"/>
      <c r="CB414" s="104"/>
      <c r="CC414" s="104"/>
      <c r="CD414" s="104"/>
      <c r="CE414" s="104"/>
      <c r="CF414" s="104"/>
      <c r="CG414" s="104"/>
      <c r="CH414" s="104"/>
      <c r="CI414" s="104"/>
      <c r="CJ414" s="104"/>
      <c r="CK414" s="104"/>
    </row>
    <row r="415" spans="18:89" x14ac:dyDescent="0.35">
      <c r="R415" s="104"/>
      <c r="S415" s="104"/>
      <c r="T415" s="104"/>
      <c r="U415" s="104"/>
      <c r="V415" s="104"/>
      <c r="W415" s="104"/>
      <c r="X415" s="104"/>
      <c r="Y415" s="104"/>
      <c r="Z415" s="104"/>
      <c r="AA415" s="104"/>
      <c r="AB415" s="104"/>
      <c r="AC415" s="104"/>
      <c r="AD415" s="104"/>
      <c r="AE415" s="104"/>
      <c r="AF415" s="104"/>
      <c r="AG415" s="104"/>
      <c r="AH415" s="104"/>
      <c r="AI415" s="104"/>
      <c r="AJ415" s="104"/>
      <c r="AK415" s="104"/>
      <c r="AL415" s="104"/>
      <c r="AM415" s="104"/>
      <c r="AN415" s="104"/>
      <c r="AO415" s="104"/>
      <c r="AP415" s="104"/>
      <c r="AQ415" s="104"/>
      <c r="AR415" s="104"/>
      <c r="AS415" s="104"/>
      <c r="AT415" s="104"/>
      <c r="AU415" s="104"/>
      <c r="AV415" s="104"/>
      <c r="AW415" s="104"/>
      <c r="AX415" s="104"/>
      <c r="AY415" s="104"/>
      <c r="AZ415" s="104"/>
      <c r="BA415" s="104"/>
      <c r="BB415" s="104"/>
      <c r="BC415" s="104"/>
      <c r="BD415" s="104"/>
      <c r="BE415" s="104"/>
      <c r="BF415" s="104"/>
      <c r="BG415" s="104"/>
      <c r="BH415" s="104"/>
      <c r="BI415" s="104"/>
      <c r="BJ415" s="104"/>
      <c r="BK415" s="104"/>
      <c r="BL415" s="104"/>
      <c r="BM415" s="104"/>
      <c r="BN415" s="104"/>
      <c r="BO415" s="104"/>
      <c r="BP415" s="104"/>
      <c r="BQ415" s="104"/>
      <c r="BR415" s="104"/>
      <c r="BS415" s="104"/>
      <c r="BT415" s="104"/>
      <c r="BU415" s="104"/>
      <c r="BV415" s="104"/>
      <c r="BW415" s="104"/>
      <c r="BX415" s="104"/>
      <c r="BY415" s="104"/>
      <c r="BZ415" s="104"/>
      <c r="CA415" s="104"/>
      <c r="CB415" s="104"/>
      <c r="CC415" s="104"/>
      <c r="CD415" s="104"/>
      <c r="CE415" s="104"/>
      <c r="CF415" s="104"/>
      <c r="CG415" s="104"/>
      <c r="CH415" s="104"/>
      <c r="CI415" s="104"/>
      <c r="CJ415" s="104"/>
      <c r="CK415" s="104"/>
    </row>
    <row r="416" spans="18:89" x14ac:dyDescent="0.35">
      <c r="R416" s="104"/>
      <c r="S416" s="104"/>
      <c r="T416" s="104"/>
      <c r="U416" s="104"/>
      <c r="V416" s="104"/>
      <c r="W416" s="104"/>
      <c r="X416" s="104"/>
      <c r="Y416" s="104"/>
      <c r="Z416" s="104"/>
      <c r="AA416" s="104"/>
      <c r="AB416" s="104"/>
      <c r="AC416" s="104"/>
      <c r="AD416" s="104"/>
      <c r="AE416" s="104"/>
      <c r="AF416" s="104"/>
      <c r="AG416" s="104"/>
      <c r="AH416" s="104"/>
      <c r="AI416" s="104"/>
      <c r="AJ416" s="104"/>
      <c r="AK416" s="104"/>
      <c r="AL416" s="104"/>
      <c r="AM416" s="104"/>
      <c r="AN416" s="104"/>
      <c r="AO416" s="104"/>
      <c r="AP416" s="104"/>
      <c r="AQ416" s="104"/>
      <c r="AR416" s="104"/>
      <c r="AS416" s="104"/>
      <c r="AT416" s="104"/>
      <c r="AU416" s="104"/>
      <c r="AV416" s="104"/>
      <c r="AW416" s="104"/>
      <c r="AX416" s="104"/>
      <c r="AY416" s="104"/>
      <c r="AZ416" s="104"/>
      <c r="BA416" s="104"/>
      <c r="BB416" s="104"/>
      <c r="BC416" s="104"/>
      <c r="BD416" s="104"/>
      <c r="BE416" s="104"/>
      <c r="BF416" s="104"/>
      <c r="BG416" s="104"/>
      <c r="BH416" s="104"/>
      <c r="BI416" s="104"/>
      <c r="BJ416" s="104"/>
      <c r="BK416" s="104"/>
      <c r="BL416" s="104"/>
      <c r="BM416" s="104"/>
      <c r="BN416" s="104"/>
      <c r="BO416" s="104"/>
      <c r="BP416" s="104"/>
      <c r="BQ416" s="104"/>
      <c r="BR416" s="104"/>
      <c r="BS416" s="104"/>
      <c r="BT416" s="104"/>
      <c r="BU416" s="104"/>
      <c r="BV416" s="104"/>
      <c r="BW416" s="104"/>
      <c r="BX416" s="104"/>
      <c r="BY416" s="104"/>
      <c r="BZ416" s="104"/>
      <c r="CA416" s="104"/>
      <c r="CB416" s="104"/>
      <c r="CC416" s="104"/>
      <c r="CD416" s="104"/>
      <c r="CE416" s="104"/>
      <c r="CF416" s="104"/>
      <c r="CG416" s="104"/>
      <c r="CH416" s="104"/>
      <c r="CI416" s="104"/>
      <c r="CJ416" s="104"/>
      <c r="CK416" s="104"/>
    </row>
    <row r="417" spans="18:89" x14ac:dyDescent="0.35">
      <c r="R417" s="104"/>
      <c r="S417" s="104"/>
      <c r="T417" s="104"/>
      <c r="U417" s="104"/>
      <c r="V417" s="104"/>
      <c r="W417" s="104"/>
      <c r="X417" s="104"/>
      <c r="Y417" s="104"/>
      <c r="Z417" s="104"/>
      <c r="AA417" s="104"/>
      <c r="AB417" s="104"/>
      <c r="AC417" s="104"/>
      <c r="AD417" s="104"/>
      <c r="AE417" s="104"/>
      <c r="AF417" s="104"/>
      <c r="AG417" s="104"/>
      <c r="AH417" s="104"/>
      <c r="AI417" s="104"/>
      <c r="AJ417" s="104"/>
      <c r="AK417" s="104"/>
      <c r="AL417" s="104"/>
      <c r="AM417" s="104"/>
      <c r="AN417" s="104"/>
      <c r="AO417" s="104"/>
      <c r="AP417" s="104"/>
      <c r="AQ417" s="104"/>
      <c r="AR417" s="104"/>
      <c r="AS417" s="104"/>
      <c r="AT417" s="104"/>
      <c r="AU417" s="104"/>
      <c r="AV417" s="104"/>
      <c r="AW417" s="104"/>
      <c r="AX417" s="104"/>
      <c r="AY417" s="104"/>
      <c r="AZ417" s="104"/>
      <c r="BA417" s="104"/>
      <c r="BB417" s="104"/>
      <c r="BC417" s="104"/>
      <c r="BD417" s="104"/>
      <c r="BE417" s="104"/>
      <c r="BF417" s="104"/>
      <c r="BG417" s="104"/>
      <c r="BH417" s="104"/>
      <c r="BI417" s="104"/>
      <c r="BJ417" s="104"/>
      <c r="BK417" s="104"/>
      <c r="BL417" s="104"/>
      <c r="BM417" s="104"/>
      <c r="BN417" s="104"/>
      <c r="BO417" s="104"/>
      <c r="BP417" s="104"/>
      <c r="BQ417" s="104"/>
      <c r="BR417" s="104"/>
      <c r="BS417" s="104"/>
      <c r="BT417" s="104"/>
      <c r="BU417" s="104"/>
      <c r="BV417" s="104"/>
      <c r="BW417" s="104"/>
      <c r="BX417" s="104"/>
      <c r="BY417" s="104"/>
      <c r="BZ417" s="104"/>
      <c r="CA417" s="104"/>
      <c r="CB417" s="104"/>
      <c r="CC417" s="104"/>
      <c r="CD417" s="104"/>
      <c r="CE417" s="104"/>
      <c r="CF417" s="104"/>
      <c r="CG417" s="104"/>
      <c r="CH417" s="104"/>
      <c r="CI417" s="104"/>
      <c r="CJ417" s="104"/>
      <c r="CK417" s="104"/>
    </row>
    <row r="418" spans="18:89" x14ac:dyDescent="0.35">
      <c r="R418" s="104"/>
      <c r="S418" s="104"/>
      <c r="T418" s="104"/>
      <c r="U418" s="104"/>
      <c r="V418" s="104"/>
      <c r="W418" s="104"/>
      <c r="X418" s="104"/>
      <c r="Y418" s="104"/>
      <c r="Z418" s="104"/>
      <c r="AA418" s="104"/>
      <c r="AB418" s="104"/>
      <c r="AC418" s="104"/>
      <c r="AD418" s="104"/>
      <c r="AE418" s="104"/>
      <c r="AF418" s="104"/>
      <c r="AG418" s="104"/>
      <c r="AH418" s="104"/>
      <c r="AI418" s="104"/>
      <c r="AJ418" s="104"/>
      <c r="AK418" s="104"/>
      <c r="AL418" s="104"/>
      <c r="AM418" s="104"/>
      <c r="AN418" s="104"/>
      <c r="AO418" s="104"/>
      <c r="AP418" s="104"/>
      <c r="AQ418" s="104"/>
      <c r="AR418" s="104"/>
      <c r="AS418" s="104"/>
      <c r="AT418" s="104"/>
      <c r="AU418" s="104"/>
      <c r="AV418" s="104"/>
      <c r="AW418" s="104"/>
      <c r="AX418" s="104"/>
      <c r="AY418" s="104"/>
      <c r="AZ418" s="104"/>
      <c r="BA418" s="104"/>
      <c r="BB418" s="104"/>
      <c r="BC418" s="104"/>
      <c r="BD418" s="104"/>
      <c r="BE418" s="104"/>
      <c r="BF418" s="104"/>
      <c r="BG418" s="104"/>
      <c r="BH418" s="104"/>
      <c r="BI418" s="104"/>
      <c r="BJ418" s="104"/>
      <c r="BK418" s="104"/>
      <c r="BL418" s="104"/>
      <c r="BM418" s="104"/>
      <c r="BN418" s="104"/>
      <c r="BO418" s="104"/>
      <c r="BP418" s="104"/>
      <c r="BQ418" s="104"/>
      <c r="BR418" s="104"/>
      <c r="BS418" s="104"/>
      <c r="BT418" s="104"/>
      <c r="BU418" s="104"/>
      <c r="BV418" s="104"/>
      <c r="BW418" s="104"/>
      <c r="BX418" s="104"/>
      <c r="BY418" s="104"/>
      <c r="BZ418" s="104"/>
      <c r="CA418" s="104"/>
      <c r="CB418" s="104"/>
      <c r="CC418" s="104"/>
      <c r="CD418" s="104"/>
      <c r="CE418" s="104"/>
      <c r="CF418" s="104"/>
      <c r="CG418" s="104"/>
      <c r="CH418" s="104"/>
      <c r="CI418" s="104"/>
      <c r="CJ418" s="104"/>
      <c r="CK418" s="104"/>
    </row>
    <row r="419" spans="18:89" x14ac:dyDescent="0.35">
      <c r="R419" s="104"/>
      <c r="S419" s="104"/>
      <c r="T419" s="104"/>
      <c r="U419" s="104"/>
      <c r="V419" s="104"/>
      <c r="W419" s="104"/>
      <c r="X419" s="104"/>
      <c r="Y419" s="104"/>
      <c r="Z419" s="104"/>
      <c r="AA419" s="104"/>
      <c r="AB419" s="104"/>
      <c r="AC419" s="104"/>
      <c r="AD419" s="104"/>
      <c r="AE419" s="104"/>
      <c r="AF419" s="104"/>
      <c r="AG419" s="104"/>
      <c r="AH419" s="104"/>
      <c r="AI419" s="104"/>
      <c r="AJ419" s="104"/>
      <c r="AK419" s="104"/>
      <c r="AL419" s="104"/>
      <c r="AM419" s="104"/>
      <c r="AN419" s="104"/>
      <c r="AO419" s="104"/>
      <c r="AP419" s="104"/>
      <c r="AQ419" s="104"/>
      <c r="AR419" s="104"/>
      <c r="AS419" s="104"/>
      <c r="AT419" s="104"/>
      <c r="AU419" s="104"/>
      <c r="AV419" s="104"/>
      <c r="AW419" s="104"/>
      <c r="AX419" s="104"/>
      <c r="AY419" s="104"/>
      <c r="AZ419" s="104"/>
      <c r="BA419" s="104"/>
      <c r="BB419" s="104"/>
      <c r="BC419" s="104"/>
      <c r="BD419" s="104"/>
      <c r="BE419" s="104"/>
      <c r="BF419" s="104"/>
      <c r="BG419" s="104"/>
      <c r="BH419" s="104"/>
      <c r="BI419" s="104"/>
      <c r="BJ419" s="104"/>
      <c r="BK419" s="104"/>
      <c r="BL419" s="104"/>
      <c r="BM419" s="104"/>
      <c r="BN419" s="104"/>
      <c r="BO419" s="104"/>
      <c r="BP419" s="104"/>
      <c r="BQ419" s="104"/>
      <c r="BR419" s="104"/>
      <c r="BS419" s="104"/>
      <c r="BT419" s="104"/>
      <c r="BU419" s="104"/>
      <c r="BV419" s="104"/>
      <c r="BW419" s="104"/>
      <c r="BX419" s="104"/>
      <c r="BY419" s="104"/>
      <c r="BZ419" s="104"/>
      <c r="CA419" s="104"/>
      <c r="CB419" s="104"/>
      <c r="CC419" s="104"/>
      <c r="CD419" s="104"/>
      <c r="CE419" s="104"/>
      <c r="CF419" s="104"/>
      <c r="CG419" s="104"/>
      <c r="CH419" s="104"/>
      <c r="CI419" s="104"/>
      <c r="CJ419" s="104"/>
      <c r="CK419" s="104"/>
    </row>
    <row r="420" spans="18:89" x14ac:dyDescent="0.35">
      <c r="R420" s="104"/>
      <c r="S420" s="104"/>
      <c r="T420" s="104"/>
      <c r="U420" s="104"/>
      <c r="V420" s="104"/>
      <c r="W420" s="104"/>
      <c r="X420" s="104"/>
      <c r="Y420" s="104"/>
      <c r="Z420" s="104"/>
      <c r="AA420" s="104"/>
      <c r="AB420" s="104"/>
      <c r="AC420" s="104"/>
      <c r="AD420" s="104"/>
      <c r="AE420" s="104"/>
      <c r="AF420" s="104"/>
      <c r="AG420" s="104"/>
      <c r="AH420" s="104"/>
      <c r="AI420" s="104"/>
      <c r="AJ420" s="104"/>
      <c r="AK420" s="104"/>
      <c r="AL420" s="104"/>
      <c r="AM420" s="104"/>
      <c r="AN420" s="104"/>
      <c r="AO420" s="104"/>
      <c r="AP420" s="104"/>
      <c r="AQ420" s="104"/>
      <c r="AR420" s="104"/>
      <c r="AS420" s="104"/>
      <c r="AT420" s="104"/>
      <c r="AU420" s="104"/>
      <c r="AV420" s="104"/>
      <c r="AW420" s="104"/>
      <c r="AX420" s="104"/>
      <c r="AY420" s="104"/>
      <c r="AZ420" s="104"/>
      <c r="BA420" s="104"/>
      <c r="BB420" s="104"/>
      <c r="BC420" s="104"/>
      <c r="BD420" s="104"/>
      <c r="BE420" s="104"/>
      <c r="BF420" s="104"/>
      <c r="BG420" s="104"/>
      <c r="BH420" s="104"/>
      <c r="BI420" s="104"/>
      <c r="BJ420" s="104"/>
      <c r="BK420" s="104"/>
      <c r="BL420" s="104"/>
      <c r="BM420" s="104"/>
      <c r="BN420" s="104"/>
      <c r="BO420" s="104"/>
      <c r="BP420" s="104"/>
      <c r="BQ420" s="104"/>
      <c r="BR420" s="104"/>
      <c r="BS420" s="104"/>
      <c r="BT420" s="104"/>
      <c r="BU420" s="104"/>
      <c r="BV420" s="104"/>
      <c r="BW420" s="104"/>
      <c r="BX420" s="104"/>
      <c r="BY420" s="104"/>
      <c r="BZ420" s="104"/>
      <c r="CA420" s="104"/>
      <c r="CB420" s="104"/>
      <c r="CC420" s="104"/>
      <c r="CD420" s="104"/>
      <c r="CE420" s="104"/>
      <c r="CF420" s="104"/>
      <c r="CG420" s="104"/>
      <c r="CH420" s="104"/>
      <c r="CI420" s="104"/>
      <c r="CJ420" s="104"/>
      <c r="CK420" s="104"/>
    </row>
    <row r="421" spans="18:89" x14ac:dyDescent="0.35">
      <c r="R421" s="104"/>
      <c r="S421" s="104"/>
      <c r="T421" s="104"/>
      <c r="U421" s="104"/>
      <c r="V421" s="104"/>
      <c r="W421" s="104"/>
      <c r="X421" s="104"/>
      <c r="Y421" s="104"/>
      <c r="Z421" s="104"/>
      <c r="AA421" s="104"/>
      <c r="AB421" s="104"/>
      <c r="AC421" s="104"/>
      <c r="AD421" s="104"/>
      <c r="AE421" s="104"/>
      <c r="AF421" s="104"/>
      <c r="AG421" s="104"/>
      <c r="AH421" s="104"/>
      <c r="AI421" s="104"/>
      <c r="AJ421" s="104"/>
      <c r="AK421" s="104"/>
      <c r="AL421" s="104"/>
      <c r="AM421" s="104"/>
      <c r="AN421" s="104"/>
      <c r="AO421" s="104"/>
      <c r="AP421" s="104"/>
      <c r="AQ421" s="104"/>
      <c r="AR421" s="104"/>
      <c r="AS421" s="104"/>
      <c r="AT421" s="104"/>
      <c r="AU421" s="104"/>
      <c r="AV421" s="104"/>
      <c r="AW421" s="104"/>
      <c r="AX421" s="104"/>
      <c r="AY421" s="104"/>
      <c r="AZ421" s="104"/>
      <c r="BA421" s="104"/>
      <c r="BB421" s="104"/>
      <c r="BC421" s="104"/>
      <c r="BD421" s="104"/>
      <c r="BE421" s="104"/>
      <c r="BF421" s="104"/>
      <c r="BG421" s="104"/>
      <c r="BH421" s="104"/>
      <c r="BI421" s="104"/>
      <c r="BJ421" s="104"/>
      <c r="BK421" s="104"/>
      <c r="BL421" s="104"/>
      <c r="BM421" s="104"/>
      <c r="BN421" s="104"/>
      <c r="BO421" s="104"/>
      <c r="BP421" s="104"/>
      <c r="BQ421" s="104"/>
      <c r="BR421" s="104"/>
      <c r="BS421" s="104"/>
      <c r="BT421" s="104"/>
      <c r="BU421" s="104"/>
      <c r="BV421" s="104"/>
      <c r="BW421" s="104"/>
      <c r="BX421" s="104"/>
      <c r="BY421" s="104"/>
      <c r="BZ421" s="104"/>
      <c r="CA421" s="104"/>
      <c r="CB421" s="104"/>
      <c r="CC421" s="104"/>
      <c r="CD421" s="104"/>
      <c r="CE421" s="104"/>
      <c r="CF421" s="104"/>
      <c r="CG421" s="104"/>
      <c r="CH421" s="104"/>
      <c r="CI421" s="104"/>
      <c r="CJ421" s="104"/>
      <c r="CK421" s="104"/>
    </row>
    <row r="422" spans="18:89" x14ac:dyDescent="0.35">
      <c r="R422" s="104"/>
      <c r="S422" s="104"/>
      <c r="T422" s="104"/>
      <c r="U422" s="104"/>
      <c r="V422" s="104"/>
      <c r="W422" s="104"/>
      <c r="X422" s="104"/>
      <c r="Y422" s="104"/>
      <c r="Z422" s="104"/>
      <c r="AA422" s="104"/>
      <c r="AB422" s="104"/>
      <c r="AC422" s="104"/>
      <c r="AD422" s="104"/>
      <c r="AE422" s="104"/>
      <c r="AF422" s="104"/>
      <c r="AG422" s="104"/>
      <c r="AH422" s="104"/>
      <c r="AI422" s="104"/>
      <c r="AJ422" s="104"/>
      <c r="AK422" s="104"/>
      <c r="AL422" s="104"/>
      <c r="AM422" s="104"/>
      <c r="AN422" s="104"/>
      <c r="AO422" s="104"/>
      <c r="AP422" s="104"/>
      <c r="AQ422" s="104"/>
      <c r="AR422" s="104"/>
      <c r="AS422" s="104"/>
      <c r="AT422" s="104"/>
      <c r="AU422" s="104"/>
      <c r="AV422" s="104"/>
      <c r="AW422" s="104"/>
      <c r="AX422" s="104"/>
      <c r="AY422" s="104"/>
      <c r="AZ422" s="104"/>
      <c r="BA422" s="104"/>
      <c r="BB422" s="104"/>
      <c r="BC422" s="104"/>
      <c r="BD422" s="104"/>
      <c r="BE422" s="104"/>
      <c r="BF422" s="104"/>
      <c r="BG422" s="104"/>
      <c r="BH422" s="104"/>
      <c r="BI422" s="104"/>
      <c r="BJ422" s="104"/>
      <c r="BK422" s="104"/>
      <c r="BL422" s="104"/>
      <c r="BM422" s="104"/>
      <c r="BN422" s="104"/>
      <c r="BO422" s="104"/>
      <c r="BP422" s="104"/>
      <c r="BQ422" s="104"/>
      <c r="BR422" s="104"/>
      <c r="BS422" s="104"/>
      <c r="BT422" s="104"/>
      <c r="BU422" s="104"/>
      <c r="BV422" s="104"/>
      <c r="BW422" s="104"/>
      <c r="BX422" s="104"/>
      <c r="BY422" s="104"/>
      <c r="BZ422" s="104"/>
      <c r="CA422" s="104"/>
      <c r="CB422" s="104"/>
      <c r="CC422" s="104"/>
      <c r="CD422" s="104"/>
      <c r="CE422" s="104"/>
      <c r="CF422" s="104"/>
      <c r="CG422" s="104"/>
      <c r="CH422" s="104"/>
      <c r="CI422" s="104"/>
      <c r="CJ422" s="104"/>
      <c r="CK422" s="104"/>
    </row>
    <row r="423" spans="18:89" x14ac:dyDescent="0.35">
      <c r="R423" s="104"/>
      <c r="S423" s="104"/>
      <c r="T423" s="104"/>
      <c r="U423" s="104"/>
      <c r="V423" s="104"/>
      <c r="W423" s="104"/>
      <c r="X423" s="104"/>
      <c r="Y423" s="104"/>
      <c r="Z423" s="104"/>
      <c r="AA423" s="104"/>
      <c r="AB423" s="104"/>
      <c r="AC423" s="104"/>
      <c r="AD423" s="104"/>
      <c r="AE423" s="104"/>
      <c r="AF423" s="104"/>
      <c r="AG423" s="104"/>
      <c r="AH423" s="104"/>
      <c r="AI423" s="104"/>
      <c r="AJ423" s="104"/>
      <c r="AK423" s="104"/>
      <c r="AL423" s="104"/>
      <c r="AM423" s="104"/>
      <c r="AN423" s="104"/>
      <c r="AO423" s="104"/>
      <c r="AP423" s="104"/>
      <c r="AQ423" s="104"/>
      <c r="AR423" s="104"/>
      <c r="AS423" s="104"/>
      <c r="AT423" s="104"/>
      <c r="AU423" s="104"/>
      <c r="AV423" s="104"/>
      <c r="AW423" s="104"/>
      <c r="AX423" s="104"/>
      <c r="AY423" s="104"/>
      <c r="AZ423" s="104"/>
      <c r="BA423" s="104"/>
      <c r="BB423" s="104"/>
      <c r="BC423" s="104"/>
      <c r="BD423" s="104"/>
      <c r="BE423" s="104"/>
      <c r="BF423" s="104"/>
      <c r="BG423" s="104"/>
      <c r="BH423" s="104"/>
      <c r="BI423" s="104"/>
      <c r="BJ423" s="104"/>
      <c r="BK423" s="104"/>
      <c r="BL423" s="104"/>
      <c r="BM423" s="104"/>
      <c r="BN423" s="104"/>
      <c r="BO423" s="104"/>
      <c r="BP423" s="104"/>
      <c r="BQ423" s="104"/>
      <c r="BR423" s="104"/>
      <c r="BS423" s="104"/>
      <c r="BT423" s="104"/>
      <c r="BU423" s="104"/>
      <c r="BV423" s="104"/>
      <c r="BW423" s="104"/>
      <c r="BX423" s="104"/>
      <c r="BY423" s="104"/>
      <c r="BZ423" s="104"/>
      <c r="CA423" s="104"/>
      <c r="CB423" s="104"/>
      <c r="CC423" s="104"/>
      <c r="CD423" s="104"/>
      <c r="CE423" s="104"/>
      <c r="CF423" s="104"/>
      <c r="CG423" s="104"/>
      <c r="CH423" s="104"/>
      <c r="CI423" s="104"/>
      <c r="CJ423" s="104"/>
      <c r="CK423" s="104"/>
    </row>
    <row r="424" spans="18:89" x14ac:dyDescent="0.35">
      <c r="R424" s="104"/>
      <c r="S424" s="104"/>
      <c r="T424" s="104"/>
      <c r="U424" s="104"/>
      <c r="V424" s="104"/>
      <c r="W424" s="104"/>
      <c r="X424" s="104"/>
      <c r="Y424" s="104"/>
      <c r="Z424" s="104"/>
      <c r="AA424" s="104"/>
      <c r="AB424" s="104"/>
      <c r="AC424" s="104"/>
      <c r="AD424" s="104"/>
      <c r="AE424" s="104"/>
      <c r="AF424" s="104"/>
      <c r="AG424" s="104"/>
      <c r="AH424" s="104"/>
      <c r="AI424" s="104"/>
      <c r="AJ424" s="104"/>
      <c r="AK424" s="104"/>
      <c r="AL424" s="104"/>
      <c r="AM424" s="104"/>
      <c r="AN424" s="104"/>
      <c r="AO424" s="104"/>
      <c r="AP424" s="104"/>
      <c r="AQ424" s="104"/>
      <c r="AR424" s="104"/>
      <c r="AS424" s="104"/>
      <c r="AT424" s="104"/>
      <c r="AU424" s="104"/>
      <c r="AV424" s="104"/>
      <c r="AW424" s="104"/>
      <c r="AX424" s="104"/>
      <c r="AY424" s="104"/>
      <c r="AZ424" s="104"/>
      <c r="BA424" s="104"/>
      <c r="BB424" s="104"/>
      <c r="BC424" s="104"/>
      <c r="BD424" s="104"/>
      <c r="BE424" s="104"/>
      <c r="BF424" s="104"/>
      <c r="BG424" s="104"/>
      <c r="BH424" s="104"/>
      <c r="BI424" s="104"/>
      <c r="BJ424" s="104"/>
      <c r="BK424" s="104"/>
      <c r="BL424" s="104"/>
      <c r="BM424" s="104"/>
      <c r="BN424" s="104"/>
      <c r="BO424" s="104"/>
      <c r="BP424" s="104"/>
      <c r="BQ424" s="104"/>
      <c r="BR424" s="104"/>
      <c r="BS424" s="104"/>
      <c r="BT424" s="104"/>
      <c r="BU424" s="104"/>
      <c r="BV424" s="104"/>
      <c r="BW424" s="104"/>
      <c r="BX424" s="104"/>
      <c r="BY424" s="104"/>
      <c r="BZ424" s="104"/>
      <c r="CA424" s="104"/>
      <c r="CB424" s="104"/>
      <c r="CC424" s="104"/>
      <c r="CD424" s="104"/>
      <c r="CE424" s="104"/>
      <c r="CF424" s="104"/>
      <c r="CG424" s="104"/>
      <c r="CH424" s="104"/>
      <c r="CI424" s="104"/>
      <c r="CJ424" s="104"/>
      <c r="CK424" s="104"/>
    </row>
    <row r="425" spans="18:89" x14ac:dyDescent="0.35">
      <c r="R425" s="104"/>
      <c r="S425" s="104"/>
      <c r="T425" s="104"/>
      <c r="U425" s="104"/>
      <c r="V425" s="104"/>
      <c r="W425" s="104"/>
      <c r="X425" s="104"/>
      <c r="Y425" s="104"/>
      <c r="Z425" s="104"/>
      <c r="AA425" s="104"/>
      <c r="AB425" s="104"/>
      <c r="AC425" s="104"/>
      <c r="AD425" s="104"/>
      <c r="AE425" s="104"/>
      <c r="AF425" s="104"/>
      <c r="AG425" s="104"/>
      <c r="AH425" s="104"/>
      <c r="AI425" s="104"/>
      <c r="AJ425" s="104"/>
      <c r="AK425" s="104"/>
      <c r="AL425" s="104"/>
      <c r="AM425" s="104"/>
      <c r="AN425" s="104"/>
      <c r="AO425" s="104"/>
      <c r="AP425" s="104"/>
      <c r="AQ425" s="104"/>
      <c r="AR425" s="104"/>
      <c r="AS425" s="104"/>
      <c r="AT425" s="104"/>
      <c r="AU425" s="104"/>
      <c r="AV425" s="104"/>
      <c r="AW425" s="104"/>
      <c r="AX425" s="104"/>
      <c r="AY425" s="104"/>
      <c r="AZ425" s="104"/>
      <c r="BA425" s="104"/>
      <c r="BB425" s="104"/>
      <c r="BC425" s="104"/>
      <c r="BD425" s="104"/>
      <c r="BE425" s="104"/>
      <c r="BF425" s="104"/>
      <c r="BG425" s="104"/>
      <c r="BH425" s="104"/>
      <c r="BI425" s="104"/>
      <c r="BJ425" s="104"/>
      <c r="BK425" s="104"/>
      <c r="BL425" s="104"/>
      <c r="BM425" s="104"/>
      <c r="BN425" s="104"/>
      <c r="BO425" s="104"/>
      <c r="BP425" s="104"/>
      <c r="BQ425" s="104"/>
      <c r="BR425" s="104"/>
      <c r="BS425" s="104"/>
      <c r="BT425" s="104"/>
      <c r="BU425" s="104"/>
      <c r="BV425" s="104"/>
      <c r="BW425" s="104"/>
      <c r="BX425" s="104"/>
      <c r="BY425" s="104"/>
      <c r="BZ425" s="104"/>
      <c r="CA425" s="104"/>
      <c r="CB425" s="104"/>
      <c r="CC425" s="104"/>
      <c r="CD425" s="104"/>
      <c r="CE425" s="104"/>
      <c r="CF425" s="104"/>
      <c r="CG425" s="104"/>
      <c r="CH425" s="104"/>
      <c r="CI425" s="104"/>
      <c r="CJ425" s="104"/>
      <c r="CK425" s="104"/>
    </row>
    <row r="426" spans="18:89" x14ac:dyDescent="0.35">
      <c r="R426" s="104"/>
      <c r="S426" s="104"/>
      <c r="T426" s="104"/>
      <c r="U426" s="104"/>
      <c r="V426" s="104"/>
      <c r="W426" s="104"/>
      <c r="X426" s="104"/>
      <c r="Y426" s="104"/>
      <c r="Z426" s="104"/>
      <c r="AA426" s="104"/>
      <c r="AB426" s="104"/>
      <c r="AC426" s="104"/>
      <c r="AD426" s="104"/>
      <c r="AE426" s="104"/>
      <c r="AF426" s="104"/>
      <c r="AG426" s="104"/>
      <c r="AH426" s="104"/>
      <c r="AI426" s="104"/>
      <c r="AJ426" s="104"/>
      <c r="AK426" s="104"/>
      <c r="AL426" s="104"/>
      <c r="AM426" s="104"/>
      <c r="AN426" s="104"/>
      <c r="AO426" s="104"/>
      <c r="AP426" s="104"/>
      <c r="AQ426" s="104"/>
      <c r="AR426" s="104"/>
      <c r="AS426" s="104"/>
      <c r="AT426" s="104"/>
      <c r="AU426" s="104"/>
      <c r="AV426" s="104"/>
      <c r="AW426" s="104"/>
      <c r="AX426" s="104"/>
      <c r="AY426" s="104"/>
      <c r="AZ426" s="104"/>
      <c r="BA426" s="104"/>
      <c r="BB426" s="104"/>
      <c r="BC426" s="104"/>
      <c r="BD426" s="104"/>
      <c r="BE426" s="104"/>
      <c r="BF426" s="104"/>
      <c r="BG426" s="104"/>
      <c r="BH426" s="104"/>
      <c r="BI426" s="104"/>
      <c r="BJ426" s="104"/>
      <c r="BK426" s="104"/>
      <c r="BL426" s="104"/>
      <c r="BM426" s="104"/>
      <c r="BN426" s="104"/>
      <c r="BO426" s="104"/>
      <c r="BP426" s="104"/>
      <c r="BQ426" s="104"/>
      <c r="BR426" s="104"/>
      <c r="BS426" s="104"/>
      <c r="BT426" s="104"/>
      <c r="BU426" s="104"/>
      <c r="BV426" s="104"/>
      <c r="BW426" s="104"/>
      <c r="BX426" s="104"/>
      <c r="BY426" s="104"/>
      <c r="BZ426" s="104"/>
      <c r="CA426" s="104"/>
      <c r="CB426" s="104"/>
      <c r="CC426" s="104"/>
      <c r="CD426" s="104"/>
      <c r="CE426" s="104"/>
      <c r="CF426" s="104"/>
      <c r="CG426" s="104"/>
      <c r="CH426" s="104"/>
      <c r="CI426" s="104"/>
      <c r="CJ426" s="104"/>
      <c r="CK426" s="104"/>
    </row>
    <row r="427" spans="18:89" x14ac:dyDescent="0.35">
      <c r="R427" s="104"/>
      <c r="S427" s="104"/>
      <c r="T427" s="104"/>
      <c r="U427" s="104"/>
      <c r="V427" s="104"/>
      <c r="W427" s="104"/>
      <c r="X427" s="104"/>
      <c r="Y427" s="104"/>
      <c r="Z427" s="104"/>
      <c r="AA427" s="104"/>
      <c r="AB427" s="104"/>
      <c r="AC427" s="104"/>
      <c r="AD427" s="104"/>
      <c r="AE427" s="104"/>
      <c r="AF427" s="104"/>
      <c r="AG427" s="104"/>
      <c r="AH427" s="104"/>
      <c r="AI427" s="104"/>
      <c r="AJ427" s="104"/>
      <c r="AK427" s="104"/>
      <c r="AL427" s="104"/>
      <c r="AM427" s="104"/>
      <c r="AN427" s="104"/>
      <c r="AO427" s="104"/>
      <c r="AP427" s="104"/>
      <c r="AQ427" s="104"/>
      <c r="AR427" s="104"/>
      <c r="AS427" s="104"/>
      <c r="AT427" s="104"/>
      <c r="AU427" s="104"/>
      <c r="AV427" s="104"/>
      <c r="AW427" s="104"/>
      <c r="AX427" s="104"/>
      <c r="AY427" s="104"/>
      <c r="AZ427" s="104"/>
      <c r="BA427" s="104"/>
      <c r="BB427" s="104"/>
      <c r="BC427" s="104"/>
      <c r="BD427" s="104"/>
      <c r="BE427" s="104"/>
      <c r="BF427" s="104"/>
      <c r="BG427" s="104"/>
      <c r="BH427" s="104"/>
      <c r="BI427" s="104"/>
      <c r="BJ427" s="104"/>
      <c r="BK427" s="104"/>
      <c r="BL427" s="104"/>
      <c r="BM427" s="104"/>
      <c r="BN427" s="104"/>
      <c r="BO427" s="104"/>
      <c r="BP427" s="104"/>
      <c r="BQ427" s="104"/>
      <c r="BR427" s="104"/>
      <c r="BS427" s="104"/>
      <c r="BT427" s="104"/>
      <c r="BU427" s="104"/>
      <c r="BV427" s="104"/>
      <c r="BW427" s="104"/>
      <c r="BX427" s="104"/>
      <c r="BY427" s="104"/>
      <c r="BZ427" s="104"/>
      <c r="CA427" s="104"/>
      <c r="CB427" s="104"/>
      <c r="CC427" s="104"/>
      <c r="CD427" s="104"/>
      <c r="CE427" s="104"/>
      <c r="CF427" s="104"/>
      <c r="CG427" s="104"/>
      <c r="CH427" s="104"/>
      <c r="CI427" s="104"/>
      <c r="CJ427" s="104"/>
      <c r="CK427" s="104"/>
    </row>
    <row r="428" spans="18:89" x14ac:dyDescent="0.35">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4"/>
      <c r="AY428" s="104"/>
      <c r="AZ428" s="104"/>
      <c r="BA428" s="104"/>
      <c r="BB428" s="104"/>
      <c r="BC428" s="104"/>
      <c r="BD428" s="104"/>
      <c r="BE428" s="104"/>
      <c r="BF428" s="104"/>
      <c r="BG428" s="104"/>
      <c r="BH428" s="104"/>
      <c r="BI428" s="104"/>
      <c r="BJ428" s="104"/>
      <c r="BK428" s="104"/>
      <c r="BL428" s="104"/>
      <c r="BM428" s="104"/>
      <c r="BN428" s="104"/>
      <c r="BO428" s="104"/>
      <c r="BP428" s="104"/>
      <c r="BQ428" s="104"/>
      <c r="BR428" s="104"/>
      <c r="BS428" s="104"/>
      <c r="BT428" s="104"/>
      <c r="BU428" s="104"/>
      <c r="BV428" s="104"/>
      <c r="BW428" s="104"/>
      <c r="BX428" s="104"/>
      <c r="BY428" s="104"/>
      <c r="BZ428" s="104"/>
      <c r="CA428" s="104"/>
      <c r="CB428" s="104"/>
      <c r="CC428" s="104"/>
      <c r="CD428" s="104"/>
      <c r="CE428" s="104"/>
      <c r="CF428" s="104"/>
      <c r="CG428" s="104"/>
      <c r="CH428" s="104"/>
      <c r="CI428" s="104"/>
      <c r="CJ428" s="104"/>
      <c r="CK428" s="104"/>
    </row>
    <row r="429" spans="18:89" x14ac:dyDescent="0.35">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04"/>
      <c r="AY429" s="104"/>
      <c r="AZ429" s="104"/>
      <c r="BA429" s="104"/>
      <c r="BB429" s="104"/>
      <c r="BC429" s="104"/>
      <c r="BD429" s="104"/>
      <c r="BE429" s="104"/>
      <c r="BF429" s="104"/>
      <c r="BG429" s="104"/>
      <c r="BH429" s="104"/>
      <c r="BI429" s="104"/>
      <c r="BJ429" s="104"/>
      <c r="BK429" s="104"/>
      <c r="BL429" s="104"/>
      <c r="BM429" s="104"/>
      <c r="BN429" s="104"/>
      <c r="BO429" s="104"/>
      <c r="BP429" s="104"/>
      <c r="BQ429" s="104"/>
      <c r="BR429" s="104"/>
      <c r="BS429" s="104"/>
      <c r="BT429" s="104"/>
      <c r="BU429" s="104"/>
      <c r="BV429" s="104"/>
      <c r="BW429" s="104"/>
      <c r="BX429" s="104"/>
      <c r="BY429" s="104"/>
      <c r="BZ429" s="104"/>
      <c r="CA429" s="104"/>
      <c r="CB429" s="104"/>
      <c r="CC429" s="104"/>
      <c r="CD429" s="104"/>
      <c r="CE429" s="104"/>
      <c r="CF429" s="104"/>
      <c r="CG429" s="104"/>
      <c r="CH429" s="104"/>
      <c r="CI429" s="104"/>
      <c r="CJ429" s="104"/>
      <c r="CK429" s="104"/>
    </row>
    <row r="430" spans="18:89" x14ac:dyDescent="0.35">
      <c r="R430" s="104"/>
      <c r="S430" s="104"/>
      <c r="T430" s="104"/>
      <c r="U430" s="104"/>
      <c r="V430" s="104"/>
      <c r="W430" s="104"/>
      <c r="X430" s="104"/>
      <c r="Y430" s="104"/>
      <c r="Z430" s="104"/>
      <c r="AA430" s="104"/>
      <c r="AB430" s="104"/>
      <c r="AC430" s="104"/>
      <c r="AD430" s="104"/>
      <c r="AE430" s="104"/>
      <c r="AF430" s="104"/>
      <c r="AG430" s="104"/>
      <c r="AH430" s="104"/>
      <c r="AI430" s="104"/>
      <c r="AJ430" s="104"/>
      <c r="AK430" s="104"/>
      <c r="AL430" s="104"/>
      <c r="AM430" s="104"/>
      <c r="AN430" s="104"/>
      <c r="AO430" s="104"/>
      <c r="AP430" s="104"/>
      <c r="AQ430" s="104"/>
      <c r="AR430" s="104"/>
      <c r="AS430" s="104"/>
      <c r="AT430" s="104"/>
      <c r="AU430" s="104"/>
      <c r="AV430" s="104"/>
      <c r="AW430" s="104"/>
      <c r="AX430" s="104"/>
      <c r="AY430" s="104"/>
      <c r="AZ430" s="104"/>
      <c r="BA430" s="104"/>
      <c r="BB430" s="104"/>
      <c r="BC430" s="104"/>
      <c r="BD430" s="104"/>
      <c r="BE430" s="104"/>
      <c r="BF430" s="104"/>
      <c r="BG430" s="104"/>
      <c r="BH430" s="104"/>
      <c r="BI430" s="104"/>
      <c r="BJ430" s="104"/>
      <c r="BK430" s="104"/>
      <c r="BL430" s="104"/>
      <c r="BM430" s="104"/>
      <c r="BN430" s="104"/>
      <c r="BO430" s="104"/>
      <c r="BP430" s="104"/>
      <c r="BQ430" s="104"/>
      <c r="BR430" s="104"/>
      <c r="BS430" s="104"/>
      <c r="BT430" s="104"/>
      <c r="BU430" s="104"/>
      <c r="BV430" s="104"/>
      <c r="BW430" s="104"/>
      <c r="BX430" s="104"/>
      <c r="BY430" s="104"/>
      <c r="BZ430" s="104"/>
      <c r="CA430" s="104"/>
      <c r="CB430" s="104"/>
      <c r="CC430" s="104"/>
      <c r="CD430" s="104"/>
      <c r="CE430" s="104"/>
      <c r="CF430" s="104"/>
      <c r="CG430" s="104"/>
      <c r="CH430" s="104"/>
      <c r="CI430" s="104"/>
      <c r="CJ430" s="104"/>
      <c r="CK430" s="104"/>
    </row>
    <row r="431" spans="18:89" x14ac:dyDescent="0.35">
      <c r="R431" s="104"/>
      <c r="S431" s="104"/>
      <c r="T431" s="104"/>
      <c r="U431" s="104"/>
      <c r="V431" s="104"/>
      <c r="W431" s="104"/>
      <c r="X431" s="104"/>
      <c r="Y431" s="104"/>
      <c r="Z431" s="104"/>
      <c r="AA431" s="104"/>
      <c r="AB431" s="104"/>
      <c r="AC431" s="104"/>
      <c r="AD431" s="104"/>
      <c r="AE431" s="104"/>
      <c r="AF431" s="104"/>
      <c r="AG431" s="104"/>
      <c r="AH431" s="104"/>
      <c r="AI431" s="104"/>
      <c r="AJ431" s="104"/>
      <c r="AK431" s="104"/>
      <c r="AL431" s="104"/>
      <c r="AM431" s="104"/>
      <c r="AN431" s="104"/>
      <c r="AO431" s="104"/>
      <c r="AP431" s="104"/>
      <c r="AQ431" s="104"/>
      <c r="AR431" s="104"/>
      <c r="AS431" s="104"/>
      <c r="AT431" s="104"/>
      <c r="AU431" s="104"/>
      <c r="AV431" s="104"/>
      <c r="AW431" s="104"/>
      <c r="AX431" s="104"/>
      <c r="AY431" s="104"/>
      <c r="AZ431" s="104"/>
      <c r="BA431" s="104"/>
      <c r="BB431" s="104"/>
      <c r="BC431" s="104"/>
      <c r="BD431" s="104"/>
      <c r="BE431" s="104"/>
      <c r="BF431" s="104"/>
      <c r="BG431" s="104"/>
      <c r="BH431" s="104"/>
      <c r="BI431" s="104"/>
      <c r="BJ431" s="104"/>
      <c r="BK431" s="104"/>
      <c r="BL431" s="104"/>
      <c r="BM431" s="104"/>
      <c r="BN431" s="104"/>
      <c r="BO431" s="104"/>
      <c r="BP431" s="104"/>
      <c r="BQ431" s="104"/>
      <c r="BR431" s="104"/>
      <c r="BS431" s="104"/>
      <c r="BT431" s="104"/>
      <c r="BU431" s="104"/>
      <c r="BV431" s="104"/>
      <c r="BW431" s="104"/>
      <c r="BX431" s="104"/>
      <c r="BY431" s="104"/>
      <c r="BZ431" s="104"/>
      <c r="CA431" s="104"/>
      <c r="CB431" s="104"/>
      <c r="CC431" s="104"/>
      <c r="CD431" s="104"/>
      <c r="CE431" s="104"/>
      <c r="CF431" s="104"/>
      <c r="CG431" s="104"/>
      <c r="CH431" s="104"/>
      <c r="CI431" s="104"/>
      <c r="CJ431" s="104"/>
      <c r="CK431" s="104"/>
    </row>
    <row r="432" spans="18:89" x14ac:dyDescent="0.35">
      <c r="R432" s="104"/>
      <c r="S432" s="104"/>
      <c r="T432" s="104"/>
      <c r="U432" s="104"/>
      <c r="V432" s="104"/>
      <c r="W432" s="104"/>
      <c r="X432" s="104"/>
      <c r="Y432" s="104"/>
      <c r="Z432" s="104"/>
      <c r="AA432" s="104"/>
      <c r="AB432" s="104"/>
      <c r="AC432" s="104"/>
      <c r="AD432" s="104"/>
      <c r="AE432" s="104"/>
      <c r="AF432" s="104"/>
      <c r="AG432" s="104"/>
      <c r="AH432" s="104"/>
      <c r="AI432" s="104"/>
      <c r="AJ432" s="104"/>
      <c r="AK432" s="104"/>
      <c r="AL432" s="104"/>
      <c r="AM432" s="104"/>
      <c r="AN432" s="104"/>
      <c r="AO432" s="104"/>
      <c r="AP432" s="104"/>
      <c r="AQ432" s="104"/>
      <c r="AR432" s="104"/>
      <c r="AS432" s="104"/>
      <c r="AT432" s="104"/>
      <c r="AU432" s="104"/>
      <c r="AV432" s="104"/>
      <c r="AW432" s="104"/>
      <c r="AX432" s="104"/>
      <c r="AY432" s="104"/>
      <c r="AZ432" s="104"/>
      <c r="BA432" s="104"/>
      <c r="BB432" s="104"/>
      <c r="BC432" s="104"/>
      <c r="BD432" s="104"/>
      <c r="BE432" s="104"/>
      <c r="BF432" s="104"/>
      <c r="BG432" s="104"/>
      <c r="BH432" s="104"/>
      <c r="BI432" s="104"/>
      <c r="BJ432" s="104"/>
      <c r="BK432" s="104"/>
      <c r="BL432" s="104"/>
      <c r="BM432" s="104"/>
      <c r="BN432" s="104"/>
      <c r="BO432" s="104"/>
      <c r="BP432" s="104"/>
      <c r="BQ432" s="104"/>
      <c r="BR432" s="104"/>
      <c r="BS432" s="104"/>
      <c r="BT432" s="104"/>
      <c r="BU432" s="104"/>
      <c r="BV432" s="104"/>
      <c r="BW432" s="104"/>
      <c r="BX432" s="104"/>
      <c r="BY432" s="104"/>
      <c r="BZ432" s="104"/>
      <c r="CA432" s="104"/>
      <c r="CB432" s="104"/>
      <c r="CC432" s="104"/>
      <c r="CD432" s="104"/>
      <c r="CE432" s="104"/>
      <c r="CF432" s="104"/>
      <c r="CG432" s="104"/>
      <c r="CH432" s="104"/>
      <c r="CI432" s="104"/>
      <c r="CJ432" s="104"/>
      <c r="CK432" s="104"/>
    </row>
    <row r="433" spans="18:89" x14ac:dyDescent="0.35">
      <c r="R433" s="104"/>
      <c r="S433" s="104"/>
      <c r="T433" s="104"/>
      <c r="U433" s="104"/>
      <c r="V433" s="104"/>
      <c r="W433" s="104"/>
      <c r="X433" s="104"/>
      <c r="Y433" s="104"/>
      <c r="Z433" s="104"/>
      <c r="AA433" s="104"/>
      <c r="AB433" s="104"/>
      <c r="AC433" s="104"/>
      <c r="AD433" s="104"/>
      <c r="AE433" s="104"/>
      <c r="AF433" s="104"/>
      <c r="AG433" s="104"/>
      <c r="AH433" s="104"/>
      <c r="AI433" s="104"/>
      <c r="AJ433" s="104"/>
      <c r="AK433" s="104"/>
      <c r="AL433" s="104"/>
      <c r="AM433" s="104"/>
      <c r="AN433" s="104"/>
      <c r="AO433" s="104"/>
      <c r="AP433" s="104"/>
      <c r="AQ433" s="104"/>
      <c r="AR433" s="104"/>
      <c r="AS433" s="104"/>
      <c r="AT433" s="104"/>
      <c r="AU433" s="104"/>
      <c r="AV433" s="104"/>
      <c r="AW433" s="104"/>
      <c r="AX433" s="104"/>
      <c r="AY433" s="104"/>
      <c r="AZ433" s="104"/>
      <c r="BA433" s="104"/>
      <c r="BB433" s="104"/>
      <c r="BC433" s="104"/>
      <c r="BD433" s="104"/>
      <c r="BE433" s="104"/>
      <c r="BF433" s="104"/>
      <c r="BG433" s="104"/>
      <c r="BH433" s="104"/>
      <c r="BI433" s="104"/>
      <c r="BJ433" s="104"/>
      <c r="BK433" s="104"/>
      <c r="BL433" s="104"/>
      <c r="BM433" s="104"/>
      <c r="BN433" s="104"/>
      <c r="BO433" s="104"/>
      <c r="BP433" s="104"/>
      <c r="BQ433" s="104"/>
      <c r="BR433" s="104"/>
      <c r="BS433" s="104"/>
      <c r="BT433" s="104"/>
      <c r="BU433" s="104"/>
      <c r="BV433" s="104"/>
      <c r="BW433" s="104"/>
      <c r="BX433" s="104"/>
      <c r="BY433" s="104"/>
      <c r="BZ433" s="104"/>
      <c r="CA433" s="104"/>
      <c r="CB433" s="104"/>
      <c r="CC433" s="104"/>
      <c r="CD433" s="104"/>
      <c r="CE433" s="104"/>
      <c r="CF433" s="104"/>
      <c r="CG433" s="104"/>
      <c r="CH433" s="104"/>
      <c r="CI433" s="104"/>
      <c r="CJ433" s="104"/>
      <c r="CK433" s="104"/>
    </row>
    <row r="434" spans="18:89" x14ac:dyDescent="0.35">
      <c r="R434" s="104"/>
      <c r="S434" s="104"/>
      <c r="T434" s="104"/>
      <c r="U434" s="104"/>
      <c r="V434" s="104"/>
      <c r="W434" s="104"/>
      <c r="X434" s="104"/>
      <c r="Y434" s="104"/>
      <c r="Z434" s="104"/>
      <c r="AA434" s="104"/>
      <c r="AB434" s="104"/>
      <c r="AC434" s="104"/>
      <c r="AD434" s="104"/>
      <c r="AE434" s="104"/>
      <c r="AF434" s="104"/>
      <c r="AG434" s="104"/>
      <c r="AH434" s="104"/>
      <c r="AI434" s="104"/>
      <c r="AJ434" s="104"/>
      <c r="AK434" s="104"/>
      <c r="AL434" s="104"/>
      <c r="AM434" s="104"/>
      <c r="AN434" s="104"/>
      <c r="AO434" s="104"/>
      <c r="AP434" s="104"/>
      <c r="AQ434" s="104"/>
      <c r="AR434" s="104"/>
      <c r="AS434" s="104"/>
      <c r="AT434" s="104"/>
      <c r="AU434" s="104"/>
      <c r="AV434" s="104"/>
      <c r="AW434" s="104"/>
      <c r="AX434" s="104"/>
      <c r="AY434" s="104"/>
      <c r="AZ434" s="104"/>
      <c r="BA434" s="104"/>
      <c r="BB434" s="104"/>
      <c r="BC434" s="104"/>
      <c r="BD434" s="104"/>
      <c r="BE434" s="104"/>
      <c r="BF434" s="104"/>
      <c r="BG434" s="104"/>
      <c r="BH434" s="104"/>
      <c r="BI434" s="104"/>
      <c r="BJ434" s="104"/>
      <c r="BK434" s="104"/>
      <c r="BL434" s="104"/>
      <c r="BM434" s="104"/>
      <c r="BN434" s="104"/>
      <c r="BO434" s="104"/>
      <c r="BP434" s="104"/>
      <c r="BQ434" s="104"/>
      <c r="BR434" s="104"/>
      <c r="BS434" s="104"/>
      <c r="BT434" s="104"/>
      <c r="BU434" s="104"/>
      <c r="BV434" s="104"/>
      <c r="BW434" s="104"/>
      <c r="BX434" s="104"/>
      <c r="BY434" s="104"/>
      <c r="BZ434" s="104"/>
      <c r="CA434" s="104"/>
      <c r="CB434" s="104"/>
      <c r="CC434" s="104"/>
      <c r="CD434" s="104"/>
      <c r="CE434" s="104"/>
      <c r="CF434" s="104"/>
      <c r="CG434" s="104"/>
      <c r="CH434" s="104"/>
      <c r="CI434" s="104"/>
      <c r="CJ434" s="104"/>
      <c r="CK434" s="104"/>
    </row>
    <row r="435" spans="18:89" x14ac:dyDescent="0.35">
      <c r="R435" s="104"/>
      <c r="S435" s="104"/>
      <c r="T435" s="104"/>
      <c r="U435" s="104"/>
      <c r="V435" s="104"/>
      <c r="W435" s="104"/>
      <c r="X435" s="104"/>
      <c r="Y435" s="104"/>
      <c r="Z435" s="104"/>
      <c r="AA435" s="104"/>
      <c r="AB435" s="104"/>
      <c r="AC435" s="104"/>
      <c r="AD435" s="104"/>
      <c r="AE435" s="104"/>
      <c r="AF435" s="104"/>
      <c r="AG435" s="104"/>
      <c r="AH435" s="104"/>
      <c r="AI435" s="104"/>
      <c r="AJ435" s="104"/>
      <c r="AK435" s="104"/>
      <c r="AL435" s="104"/>
      <c r="AM435" s="104"/>
      <c r="AN435" s="104"/>
      <c r="AO435" s="104"/>
      <c r="AP435" s="104"/>
      <c r="AQ435" s="104"/>
      <c r="AR435" s="104"/>
      <c r="AS435" s="104"/>
      <c r="AT435" s="104"/>
      <c r="AU435" s="104"/>
      <c r="AV435" s="104"/>
      <c r="AW435" s="104"/>
      <c r="AX435" s="104"/>
      <c r="AY435" s="104"/>
      <c r="AZ435" s="104"/>
      <c r="BA435" s="104"/>
      <c r="BB435" s="104"/>
      <c r="BC435" s="104"/>
      <c r="BD435" s="104"/>
      <c r="BE435" s="104"/>
      <c r="BF435" s="104"/>
      <c r="BG435" s="104"/>
      <c r="BH435" s="104"/>
      <c r="BI435" s="104"/>
      <c r="BJ435" s="104"/>
      <c r="BK435" s="104"/>
      <c r="BL435" s="104"/>
      <c r="BM435" s="104"/>
      <c r="BN435" s="104"/>
      <c r="BO435" s="104"/>
      <c r="BP435" s="104"/>
      <c r="BQ435" s="104"/>
      <c r="BR435" s="104"/>
      <c r="BS435" s="104"/>
      <c r="BT435" s="104"/>
      <c r="BU435" s="104"/>
      <c r="BV435" s="104"/>
      <c r="BW435" s="104"/>
      <c r="BX435" s="104"/>
      <c r="BY435" s="104"/>
      <c r="BZ435" s="104"/>
      <c r="CA435" s="104"/>
      <c r="CB435" s="104"/>
      <c r="CC435" s="104"/>
      <c r="CD435" s="104"/>
      <c r="CE435" s="104"/>
      <c r="CF435" s="104"/>
      <c r="CG435" s="104"/>
      <c r="CH435" s="104"/>
      <c r="CI435" s="104"/>
      <c r="CJ435" s="104"/>
      <c r="CK435" s="104"/>
    </row>
    <row r="436" spans="18:89" x14ac:dyDescent="0.35">
      <c r="R436" s="104"/>
      <c r="S436" s="104"/>
      <c r="T436" s="104"/>
      <c r="U436" s="104"/>
      <c r="V436" s="104"/>
      <c r="W436" s="104"/>
      <c r="X436" s="104"/>
      <c r="Y436" s="104"/>
      <c r="Z436" s="104"/>
      <c r="AA436" s="104"/>
      <c r="AB436" s="104"/>
      <c r="AC436" s="104"/>
      <c r="AD436" s="104"/>
      <c r="AE436" s="104"/>
      <c r="AF436" s="104"/>
      <c r="AG436" s="104"/>
      <c r="AH436" s="104"/>
      <c r="AI436" s="104"/>
      <c r="AJ436" s="104"/>
      <c r="AK436" s="104"/>
      <c r="AL436" s="104"/>
      <c r="AM436" s="104"/>
      <c r="AN436" s="104"/>
      <c r="AO436" s="104"/>
      <c r="AP436" s="104"/>
      <c r="AQ436" s="104"/>
      <c r="AR436" s="104"/>
      <c r="AS436" s="104"/>
      <c r="AT436" s="104"/>
      <c r="AU436" s="104"/>
      <c r="AV436" s="104"/>
      <c r="AW436" s="104"/>
      <c r="AX436" s="104"/>
      <c r="AY436" s="104"/>
      <c r="AZ436" s="104"/>
      <c r="BA436" s="104"/>
      <c r="BB436" s="104"/>
      <c r="BC436" s="104"/>
      <c r="BD436" s="104"/>
      <c r="BE436" s="104"/>
      <c r="BF436" s="104"/>
      <c r="BG436" s="104"/>
      <c r="BH436" s="104"/>
      <c r="BI436" s="104"/>
      <c r="BJ436" s="104"/>
      <c r="BK436" s="104"/>
      <c r="BL436" s="104"/>
      <c r="BM436" s="104"/>
      <c r="BN436" s="104"/>
      <c r="BO436" s="104"/>
      <c r="BP436" s="104"/>
      <c r="BQ436" s="104"/>
      <c r="BR436" s="104"/>
      <c r="BS436" s="104"/>
      <c r="BT436" s="104"/>
      <c r="BU436" s="104"/>
      <c r="BV436" s="104"/>
      <c r="BW436" s="104"/>
      <c r="BX436" s="104"/>
      <c r="BY436" s="104"/>
      <c r="BZ436" s="104"/>
      <c r="CA436" s="104"/>
      <c r="CB436" s="104"/>
      <c r="CC436" s="104"/>
      <c r="CD436" s="104"/>
      <c r="CE436" s="104"/>
      <c r="CF436" s="104"/>
      <c r="CG436" s="104"/>
      <c r="CH436" s="104"/>
      <c r="CI436" s="104"/>
      <c r="CJ436" s="104"/>
      <c r="CK436" s="104"/>
    </row>
    <row r="437" spans="18:89" x14ac:dyDescent="0.35">
      <c r="R437" s="104"/>
      <c r="S437" s="104"/>
      <c r="T437" s="104"/>
      <c r="U437" s="104"/>
      <c r="V437" s="104"/>
      <c r="W437" s="104"/>
      <c r="X437" s="104"/>
      <c r="Y437" s="104"/>
      <c r="Z437" s="104"/>
      <c r="AA437" s="104"/>
      <c r="AB437" s="104"/>
      <c r="AC437" s="104"/>
      <c r="AD437" s="104"/>
      <c r="AE437" s="104"/>
      <c r="AF437" s="104"/>
      <c r="AG437" s="104"/>
      <c r="AH437" s="104"/>
      <c r="AI437" s="104"/>
      <c r="AJ437" s="104"/>
      <c r="AK437" s="104"/>
      <c r="AL437" s="104"/>
      <c r="AM437" s="104"/>
      <c r="AN437" s="104"/>
      <c r="AO437" s="104"/>
      <c r="AP437" s="104"/>
      <c r="AQ437" s="104"/>
      <c r="AR437" s="104"/>
      <c r="AS437" s="104"/>
      <c r="AT437" s="104"/>
      <c r="AU437" s="104"/>
      <c r="AV437" s="104"/>
      <c r="AW437" s="104"/>
      <c r="AX437" s="104"/>
      <c r="AY437" s="104"/>
      <c r="AZ437" s="104"/>
      <c r="BA437" s="104"/>
      <c r="BB437" s="104"/>
      <c r="BC437" s="104"/>
      <c r="BD437" s="104"/>
      <c r="BE437" s="104"/>
      <c r="BF437" s="104"/>
      <c r="BG437" s="104"/>
      <c r="BH437" s="104"/>
      <c r="BI437" s="104"/>
      <c r="BJ437" s="104"/>
      <c r="BK437" s="104"/>
      <c r="BL437" s="104"/>
      <c r="BM437" s="104"/>
      <c r="BN437" s="104"/>
      <c r="BO437" s="104"/>
      <c r="BP437" s="104"/>
      <c r="BQ437" s="104"/>
      <c r="BR437" s="104"/>
      <c r="BS437" s="104"/>
      <c r="BT437" s="104"/>
      <c r="BU437" s="104"/>
      <c r="BV437" s="104"/>
      <c r="BW437" s="104"/>
      <c r="BX437" s="104"/>
      <c r="BY437" s="104"/>
      <c r="BZ437" s="104"/>
      <c r="CA437" s="104"/>
      <c r="CB437" s="104"/>
      <c r="CC437" s="104"/>
      <c r="CD437" s="104"/>
      <c r="CE437" s="104"/>
      <c r="CF437" s="104"/>
      <c r="CG437" s="104"/>
      <c r="CH437" s="104"/>
      <c r="CI437" s="104"/>
      <c r="CJ437" s="104"/>
      <c r="CK437" s="104"/>
    </row>
    <row r="438" spans="18:89" x14ac:dyDescent="0.35">
      <c r="R438" s="104"/>
      <c r="S438" s="104"/>
      <c r="T438" s="104"/>
      <c r="U438" s="104"/>
      <c r="V438" s="104"/>
      <c r="W438" s="104"/>
      <c r="X438" s="104"/>
      <c r="Y438" s="104"/>
      <c r="Z438" s="104"/>
      <c r="AA438" s="104"/>
      <c r="AB438" s="104"/>
      <c r="AC438" s="104"/>
      <c r="AD438" s="104"/>
      <c r="AE438" s="104"/>
      <c r="AF438" s="104"/>
      <c r="AG438" s="104"/>
      <c r="AH438" s="104"/>
      <c r="AI438" s="104"/>
      <c r="AJ438" s="104"/>
      <c r="AK438" s="104"/>
      <c r="AL438" s="104"/>
      <c r="AM438" s="104"/>
      <c r="AN438" s="104"/>
      <c r="AO438" s="104"/>
      <c r="AP438" s="104"/>
      <c r="AQ438" s="104"/>
      <c r="AR438" s="104"/>
      <c r="AS438" s="104"/>
      <c r="AT438" s="104"/>
      <c r="AU438" s="104"/>
      <c r="AV438" s="104"/>
      <c r="AW438" s="104"/>
      <c r="AX438" s="104"/>
      <c r="AY438" s="104"/>
      <c r="AZ438" s="104"/>
      <c r="BA438" s="104"/>
      <c r="BB438" s="104"/>
      <c r="BC438" s="104"/>
      <c r="BD438" s="104"/>
      <c r="BE438" s="104"/>
      <c r="BF438" s="104"/>
      <c r="BG438" s="104"/>
      <c r="BH438" s="104"/>
      <c r="BI438" s="104"/>
      <c r="BJ438" s="104"/>
      <c r="BK438" s="104"/>
      <c r="BL438" s="104"/>
      <c r="BM438" s="104"/>
      <c r="BN438" s="104"/>
      <c r="BO438" s="104"/>
      <c r="BP438" s="104"/>
      <c r="BQ438" s="104"/>
      <c r="BR438" s="104"/>
      <c r="BS438" s="104"/>
      <c r="BT438" s="104"/>
      <c r="BU438" s="104"/>
      <c r="BV438" s="104"/>
      <c r="BW438" s="104"/>
      <c r="BX438" s="104"/>
      <c r="BY438" s="104"/>
      <c r="BZ438" s="104"/>
      <c r="CA438" s="104"/>
      <c r="CB438" s="104"/>
      <c r="CC438" s="104"/>
      <c r="CD438" s="104"/>
      <c r="CE438" s="104"/>
      <c r="CF438" s="104"/>
      <c r="CG438" s="104"/>
      <c r="CH438" s="104"/>
      <c r="CI438" s="104"/>
      <c r="CJ438" s="104"/>
      <c r="CK438" s="104"/>
    </row>
    <row r="439" spans="18:89" x14ac:dyDescent="0.35">
      <c r="R439" s="104"/>
      <c r="S439" s="104"/>
      <c r="T439" s="104"/>
      <c r="U439" s="104"/>
      <c r="V439" s="104"/>
      <c r="W439" s="104"/>
      <c r="X439" s="104"/>
      <c r="Y439" s="104"/>
      <c r="Z439" s="104"/>
      <c r="AA439" s="104"/>
      <c r="AB439" s="104"/>
      <c r="AC439" s="104"/>
      <c r="AD439" s="104"/>
      <c r="AE439" s="104"/>
      <c r="AF439" s="104"/>
      <c r="AG439" s="104"/>
      <c r="AH439" s="104"/>
      <c r="AI439" s="104"/>
      <c r="AJ439" s="104"/>
      <c r="AK439" s="104"/>
      <c r="AL439" s="104"/>
      <c r="AM439" s="104"/>
      <c r="AN439" s="104"/>
      <c r="AO439" s="104"/>
      <c r="AP439" s="104"/>
      <c r="AQ439" s="104"/>
      <c r="AR439" s="104"/>
      <c r="AS439" s="104"/>
      <c r="AT439" s="104"/>
      <c r="AU439" s="104"/>
      <c r="AV439" s="104"/>
      <c r="AW439" s="104"/>
      <c r="AX439" s="104"/>
      <c r="AY439" s="104"/>
      <c r="AZ439" s="104"/>
      <c r="BA439" s="104"/>
      <c r="BB439" s="104"/>
      <c r="BC439" s="104"/>
      <c r="BD439" s="104"/>
      <c r="BE439" s="104"/>
      <c r="BF439" s="104"/>
      <c r="BG439" s="104"/>
      <c r="BH439" s="104"/>
      <c r="BI439" s="104"/>
      <c r="BJ439" s="104"/>
      <c r="BK439" s="104"/>
      <c r="BL439" s="104"/>
      <c r="BM439" s="104"/>
      <c r="BN439" s="104"/>
      <c r="BO439" s="104"/>
      <c r="BP439" s="104"/>
      <c r="BQ439" s="104"/>
      <c r="BR439" s="104"/>
      <c r="BS439" s="104"/>
      <c r="BT439" s="104"/>
      <c r="BU439" s="104"/>
      <c r="BV439" s="104"/>
      <c r="BW439" s="104"/>
      <c r="BX439" s="104"/>
      <c r="BY439" s="104"/>
      <c r="BZ439" s="104"/>
      <c r="CA439" s="104"/>
      <c r="CB439" s="104"/>
      <c r="CC439" s="104"/>
      <c r="CD439" s="104"/>
      <c r="CE439" s="104"/>
      <c r="CF439" s="104"/>
      <c r="CG439" s="104"/>
      <c r="CH439" s="104"/>
      <c r="CI439" s="104"/>
      <c r="CJ439" s="104"/>
      <c r="CK439" s="104"/>
    </row>
    <row r="440" spans="18:89" x14ac:dyDescent="0.35">
      <c r="R440" s="104"/>
      <c r="S440" s="104"/>
      <c r="T440" s="104"/>
      <c r="U440" s="104"/>
      <c r="V440" s="104"/>
      <c r="W440" s="104"/>
      <c r="X440" s="104"/>
      <c r="Y440" s="104"/>
      <c r="Z440" s="104"/>
      <c r="AA440" s="104"/>
      <c r="AB440" s="104"/>
      <c r="AC440" s="104"/>
      <c r="AD440" s="104"/>
      <c r="AE440" s="104"/>
      <c r="AF440" s="104"/>
      <c r="AG440" s="104"/>
      <c r="AH440" s="104"/>
      <c r="AI440" s="104"/>
      <c r="AJ440" s="104"/>
      <c r="AK440" s="104"/>
      <c r="AL440" s="104"/>
      <c r="AM440" s="104"/>
      <c r="AN440" s="104"/>
      <c r="AO440" s="104"/>
      <c r="AP440" s="104"/>
      <c r="AQ440" s="104"/>
      <c r="AR440" s="104"/>
      <c r="AS440" s="104"/>
      <c r="AT440" s="104"/>
      <c r="AU440" s="104"/>
      <c r="AV440" s="104"/>
      <c r="AW440" s="104"/>
      <c r="AX440" s="104"/>
      <c r="AY440" s="104"/>
      <c r="AZ440" s="104"/>
      <c r="BA440" s="104"/>
      <c r="BB440" s="104"/>
      <c r="BC440" s="104"/>
      <c r="BD440" s="104"/>
      <c r="BE440" s="104"/>
      <c r="BF440" s="104"/>
      <c r="BG440" s="104"/>
      <c r="BH440" s="104"/>
      <c r="BI440" s="104"/>
      <c r="BJ440" s="104"/>
      <c r="BK440" s="104"/>
      <c r="BL440" s="104"/>
      <c r="BM440" s="104"/>
      <c r="BN440" s="104"/>
      <c r="BO440" s="104"/>
      <c r="BP440" s="104"/>
      <c r="BQ440" s="104"/>
      <c r="BR440" s="104"/>
      <c r="BS440" s="104"/>
      <c r="BT440" s="104"/>
      <c r="BU440" s="104"/>
      <c r="BV440" s="104"/>
      <c r="BW440" s="104"/>
      <c r="BX440" s="104"/>
      <c r="BY440" s="104"/>
      <c r="BZ440" s="104"/>
      <c r="CA440" s="104"/>
      <c r="CB440" s="104"/>
      <c r="CC440" s="104"/>
      <c r="CD440" s="104"/>
      <c r="CE440" s="104"/>
      <c r="CF440" s="104"/>
      <c r="CG440" s="104"/>
      <c r="CH440" s="104"/>
      <c r="CI440" s="104"/>
      <c r="CJ440" s="104"/>
      <c r="CK440" s="104"/>
    </row>
    <row r="441" spans="18:89" x14ac:dyDescent="0.35">
      <c r="R441" s="104"/>
      <c r="S441" s="104"/>
      <c r="T441" s="104"/>
      <c r="U441" s="104"/>
      <c r="V441" s="104"/>
      <c r="W441" s="104"/>
      <c r="X441" s="104"/>
      <c r="Y441" s="104"/>
      <c r="Z441" s="104"/>
      <c r="AA441" s="104"/>
      <c r="AB441" s="104"/>
      <c r="AC441" s="104"/>
      <c r="AD441" s="104"/>
      <c r="AE441" s="104"/>
      <c r="AF441" s="104"/>
      <c r="AG441" s="104"/>
      <c r="AH441" s="104"/>
      <c r="AI441" s="104"/>
      <c r="AJ441" s="104"/>
      <c r="AK441" s="104"/>
      <c r="AL441" s="104"/>
      <c r="AM441" s="104"/>
      <c r="AN441" s="104"/>
      <c r="AO441" s="104"/>
      <c r="AP441" s="104"/>
      <c r="AQ441" s="104"/>
      <c r="AR441" s="104"/>
      <c r="AS441" s="104"/>
      <c r="AT441" s="104"/>
      <c r="AU441" s="104"/>
      <c r="AV441" s="104"/>
      <c r="AW441" s="104"/>
      <c r="AX441" s="104"/>
      <c r="AY441" s="104"/>
      <c r="AZ441" s="104"/>
      <c r="BA441" s="104"/>
      <c r="BB441" s="104"/>
      <c r="BC441" s="104"/>
      <c r="BD441" s="104"/>
      <c r="BE441" s="104"/>
      <c r="BF441" s="104"/>
      <c r="BG441" s="104"/>
      <c r="BH441" s="104"/>
      <c r="BI441" s="104"/>
      <c r="BJ441" s="104"/>
      <c r="BK441" s="104"/>
      <c r="BL441" s="104"/>
      <c r="BM441" s="104"/>
      <c r="BN441" s="104"/>
      <c r="BO441" s="104"/>
      <c r="BP441" s="104"/>
      <c r="BQ441" s="104"/>
      <c r="BR441" s="104"/>
      <c r="BS441" s="104"/>
      <c r="BT441" s="104"/>
      <c r="BU441" s="104"/>
      <c r="BV441" s="104"/>
      <c r="BW441" s="104"/>
      <c r="BX441" s="104"/>
      <c r="BY441" s="104"/>
      <c r="BZ441" s="104"/>
      <c r="CA441" s="104"/>
      <c r="CB441" s="104"/>
      <c r="CC441" s="104"/>
      <c r="CD441" s="104"/>
      <c r="CE441" s="104"/>
      <c r="CF441" s="104"/>
      <c r="CG441" s="104"/>
      <c r="CH441" s="104"/>
      <c r="CI441" s="104"/>
      <c r="CJ441" s="104"/>
      <c r="CK441" s="104"/>
    </row>
    <row r="442" spans="18:89" x14ac:dyDescent="0.35">
      <c r="R442" s="104"/>
      <c r="S442" s="104"/>
      <c r="T442" s="104"/>
      <c r="U442" s="104"/>
      <c r="V442" s="104"/>
      <c r="W442" s="104"/>
      <c r="X442" s="104"/>
      <c r="Y442" s="104"/>
      <c r="Z442" s="104"/>
      <c r="AA442" s="104"/>
      <c r="AB442" s="104"/>
      <c r="AC442" s="104"/>
      <c r="AD442" s="104"/>
      <c r="AE442" s="104"/>
      <c r="AF442" s="104"/>
      <c r="AG442" s="104"/>
      <c r="AH442" s="104"/>
      <c r="AI442" s="104"/>
      <c r="AJ442" s="104"/>
      <c r="AK442" s="104"/>
      <c r="AL442" s="104"/>
      <c r="AM442" s="104"/>
      <c r="AN442" s="104"/>
      <c r="AO442" s="104"/>
      <c r="AP442" s="104"/>
      <c r="AQ442" s="104"/>
      <c r="AR442" s="104"/>
      <c r="AS442" s="104"/>
      <c r="AT442" s="104"/>
      <c r="AU442" s="104"/>
      <c r="AV442" s="104"/>
      <c r="AW442" s="104"/>
      <c r="AX442" s="104"/>
      <c r="AY442" s="104"/>
      <c r="AZ442" s="104"/>
      <c r="BA442" s="104"/>
      <c r="BB442" s="104"/>
      <c r="BC442" s="104"/>
      <c r="BD442" s="104"/>
      <c r="BE442" s="104"/>
      <c r="BF442" s="104"/>
      <c r="BG442" s="104"/>
      <c r="BH442" s="104"/>
      <c r="BI442" s="104"/>
      <c r="BJ442" s="104"/>
      <c r="BK442" s="104"/>
      <c r="BL442" s="104"/>
      <c r="BM442" s="104"/>
      <c r="BN442" s="104"/>
      <c r="BO442" s="104"/>
      <c r="BP442" s="104"/>
      <c r="BQ442" s="104"/>
      <c r="BR442" s="104"/>
      <c r="BS442" s="104"/>
      <c r="BT442" s="104"/>
      <c r="BU442" s="104"/>
      <c r="BV442" s="104"/>
      <c r="BW442" s="104"/>
      <c r="BX442" s="104"/>
      <c r="BY442" s="104"/>
      <c r="BZ442" s="104"/>
      <c r="CA442" s="104"/>
      <c r="CB442" s="104"/>
      <c r="CC442" s="104"/>
      <c r="CD442" s="104"/>
      <c r="CE442" s="104"/>
      <c r="CF442" s="104"/>
      <c r="CG442" s="104"/>
      <c r="CH442" s="104"/>
      <c r="CI442" s="104"/>
      <c r="CJ442" s="104"/>
      <c r="CK442" s="104"/>
    </row>
    <row r="443" spans="18:89" x14ac:dyDescent="0.35">
      <c r="R443" s="104"/>
      <c r="S443" s="104"/>
      <c r="T443" s="104"/>
      <c r="U443" s="104"/>
      <c r="V443" s="104"/>
      <c r="W443" s="104"/>
      <c r="X443" s="104"/>
      <c r="Y443" s="104"/>
      <c r="Z443" s="104"/>
      <c r="AA443" s="104"/>
      <c r="AB443" s="104"/>
      <c r="AC443" s="104"/>
      <c r="AD443" s="104"/>
      <c r="AE443" s="104"/>
      <c r="AF443" s="104"/>
      <c r="AG443" s="104"/>
      <c r="AH443" s="104"/>
      <c r="AI443" s="104"/>
      <c r="AJ443" s="104"/>
      <c r="AK443" s="104"/>
      <c r="AL443" s="104"/>
      <c r="AM443" s="104"/>
      <c r="AN443" s="104"/>
      <c r="AO443" s="104"/>
      <c r="AP443" s="104"/>
      <c r="AQ443" s="104"/>
      <c r="AR443" s="104"/>
      <c r="AS443" s="104"/>
      <c r="AT443" s="104"/>
      <c r="AU443" s="104"/>
      <c r="AV443" s="104"/>
      <c r="AW443" s="104"/>
      <c r="AX443" s="104"/>
      <c r="AY443" s="104"/>
      <c r="AZ443" s="104"/>
      <c r="BA443" s="104"/>
      <c r="BB443" s="104"/>
      <c r="BC443" s="104"/>
      <c r="BD443" s="104"/>
      <c r="BE443" s="104"/>
      <c r="BF443" s="104"/>
      <c r="BG443" s="104"/>
      <c r="BH443" s="104"/>
      <c r="BI443" s="104"/>
      <c r="BJ443" s="104"/>
      <c r="BK443" s="104"/>
      <c r="BL443" s="104"/>
      <c r="BM443" s="104"/>
      <c r="BN443" s="104"/>
      <c r="BO443" s="104"/>
      <c r="BP443" s="104"/>
      <c r="BQ443" s="104"/>
      <c r="BR443" s="104"/>
      <c r="BS443" s="104"/>
      <c r="BT443" s="104"/>
      <c r="BU443" s="104"/>
      <c r="BV443" s="104"/>
      <c r="BW443" s="104"/>
      <c r="BX443" s="104"/>
      <c r="BY443" s="104"/>
      <c r="BZ443" s="104"/>
      <c r="CA443" s="104"/>
      <c r="CB443" s="104"/>
      <c r="CC443" s="104"/>
      <c r="CD443" s="104"/>
      <c r="CE443" s="104"/>
      <c r="CF443" s="104"/>
      <c r="CG443" s="104"/>
      <c r="CH443" s="104"/>
      <c r="CI443" s="104"/>
      <c r="CJ443" s="104"/>
      <c r="CK443" s="104"/>
    </row>
    <row r="444" spans="18:89" x14ac:dyDescent="0.35">
      <c r="R444" s="104"/>
      <c r="S444" s="104"/>
      <c r="T444" s="104"/>
      <c r="U444" s="104"/>
      <c r="V444" s="104"/>
      <c r="W444" s="104"/>
      <c r="X444" s="104"/>
      <c r="Y444" s="104"/>
      <c r="Z444" s="104"/>
      <c r="AA444" s="104"/>
      <c r="AB444" s="104"/>
      <c r="AC444" s="104"/>
      <c r="AD444" s="104"/>
      <c r="AE444" s="104"/>
      <c r="AF444" s="104"/>
      <c r="AG444" s="104"/>
      <c r="AH444" s="104"/>
      <c r="AI444" s="104"/>
      <c r="AJ444" s="104"/>
      <c r="AK444" s="104"/>
      <c r="AL444" s="104"/>
      <c r="AM444" s="104"/>
      <c r="AN444" s="104"/>
      <c r="AO444" s="104"/>
      <c r="AP444" s="104"/>
      <c r="AQ444" s="104"/>
      <c r="AR444" s="104"/>
      <c r="AS444" s="104"/>
      <c r="AT444" s="104"/>
      <c r="AU444" s="104"/>
      <c r="AV444" s="104"/>
      <c r="AW444" s="104"/>
      <c r="AX444" s="104"/>
      <c r="AY444" s="104"/>
      <c r="AZ444" s="104"/>
      <c r="BA444" s="104"/>
      <c r="BB444" s="104"/>
      <c r="BC444" s="104"/>
      <c r="BD444" s="104"/>
      <c r="BE444" s="104"/>
      <c r="BF444" s="104"/>
      <c r="BG444" s="104"/>
      <c r="BH444" s="104"/>
      <c r="BI444" s="104"/>
      <c r="BJ444" s="104"/>
      <c r="BK444" s="104"/>
      <c r="BL444" s="104"/>
      <c r="BM444" s="104"/>
      <c r="BN444" s="104"/>
      <c r="BO444" s="104"/>
      <c r="BP444" s="104"/>
      <c r="BQ444" s="104"/>
      <c r="BR444" s="104"/>
      <c r="BS444" s="104"/>
      <c r="BT444" s="104"/>
      <c r="BU444" s="104"/>
      <c r="BV444" s="104"/>
      <c r="BW444" s="104"/>
      <c r="BX444" s="104"/>
      <c r="BY444" s="104"/>
      <c r="BZ444" s="104"/>
      <c r="CA444" s="104"/>
      <c r="CB444" s="104"/>
      <c r="CC444" s="104"/>
      <c r="CD444" s="104"/>
      <c r="CE444" s="104"/>
      <c r="CF444" s="104"/>
      <c r="CG444" s="104"/>
      <c r="CH444" s="104"/>
      <c r="CI444" s="104"/>
      <c r="CJ444" s="104"/>
      <c r="CK444" s="104"/>
    </row>
    <row r="445" spans="18:89" x14ac:dyDescent="0.35">
      <c r="R445" s="104"/>
      <c r="S445" s="104"/>
      <c r="T445" s="104"/>
      <c r="U445" s="104"/>
      <c r="V445" s="104"/>
      <c r="W445" s="104"/>
      <c r="X445" s="104"/>
      <c r="Y445" s="104"/>
      <c r="Z445" s="104"/>
      <c r="AA445" s="104"/>
      <c r="AB445" s="104"/>
      <c r="AC445" s="104"/>
      <c r="AD445" s="104"/>
      <c r="AE445" s="104"/>
      <c r="AF445" s="104"/>
      <c r="AG445" s="104"/>
      <c r="AH445" s="104"/>
      <c r="AI445" s="104"/>
      <c r="AJ445" s="104"/>
      <c r="AK445" s="104"/>
      <c r="AL445" s="104"/>
      <c r="AM445" s="104"/>
      <c r="AN445" s="104"/>
      <c r="AO445" s="104"/>
      <c r="AP445" s="104"/>
      <c r="AQ445" s="104"/>
      <c r="AR445" s="104"/>
      <c r="AS445" s="104"/>
      <c r="AT445" s="104"/>
      <c r="AU445" s="104"/>
      <c r="AV445" s="104"/>
      <c r="AW445" s="104"/>
      <c r="AX445" s="104"/>
      <c r="AY445" s="104"/>
      <c r="AZ445" s="104"/>
      <c r="BA445" s="104"/>
      <c r="BB445" s="104"/>
      <c r="BC445" s="104"/>
      <c r="BD445" s="104"/>
      <c r="BE445" s="104"/>
      <c r="BF445" s="104"/>
      <c r="BG445" s="104"/>
      <c r="BH445" s="104"/>
      <c r="BI445" s="104"/>
      <c r="BJ445" s="104"/>
      <c r="BK445" s="104"/>
      <c r="BL445" s="104"/>
      <c r="BM445" s="104"/>
      <c r="BN445" s="104"/>
      <c r="BO445" s="104"/>
      <c r="BP445" s="104"/>
      <c r="BQ445" s="104"/>
      <c r="BR445" s="104"/>
      <c r="BS445" s="104"/>
      <c r="BT445" s="104"/>
      <c r="BU445" s="104"/>
      <c r="BV445" s="104"/>
      <c r="BW445" s="104"/>
      <c r="BX445" s="104"/>
      <c r="BY445" s="104"/>
      <c r="BZ445" s="104"/>
      <c r="CA445" s="104"/>
      <c r="CB445" s="104"/>
      <c r="CC445" s="104"/>
      <c r="CD445" s="104"/>
      <c r="CE445" s="104"/>
      <c r="CF445" s="104"/>
      <c r="CG445" s="104"/>
      <c r="CH445" s="104"/>
      <c r="CI445" s="104"/>
      <c r="CJ445" s="104"/>
      <c r="CK445" s="104"/>
    </row>
    <row r="446" spans="18:89" x14ac:dyDescent="0.35">
      <c r="R446" s="104"/>
      <c r="S446" s="104"/>
      <c r="T446" s="104"/>
      <c r="U446" s="104"/>
      <c r="V446" s="104"/>
      <c r="W446" s="104"/>
      <c r="X446" s="104"/>
      <c r="Y446" s="104"/>
      <c r="Z446" s="104"/>
      <c r="AA446" s="104"/>
      <c r="AB446" s="104"/>
      <c r="AC446" s="104"/>
      <c r="AD446" s="104"/>
      <c r="AE446" s="104"/>
      <c r="AF446" s="104"/>
      <c r="AG446" s="104"/>
      <c r="AH446" s="104"/>
      <c r="AI446" s="104"/>
      <c r="AJ446" s="104"/>
      <c r="AK446" s="104"/>
      <c r="AL446" s="104"/>
      <c r="AM446" s="104"/>
      <c r="AN446" s="104"/>
      <c r="AO446" s="104"/>
      <c r="AP446" s="104"/>
      <c r="AQ446" s="104"/>
      <c r="AR446" s="104"/>
      <c r="AS446" s="104"/>
      <c r="AT446" s="104"/>
      <c r="AU446" s="104"/>
      <c r="AV446" s="104"/>
      <c r="AW446" s="104"/>
      <c r="AX446" s="104"/>
      <c r="AY446" s="104"/>
      <c r="AZ446" s="104"/>
      <c r="BA446" s="104"/>
      <c r="BB446" s="104"/>
      <c r="BC446" s="104"/>
      <c r="BD446" s="104"/>
      <c r="BE446" s="104"/>
      <c r="BF446" s="104"/>
      <c r="BG446" s="104"/>
      <c r="BH446" s="104"/>
      <c r="BI446" s="104"/>
      <c r="BJ446" s="104"/>
      <c r="BK446" s="104"/>
      <c r="BL446" s="104"/>
      <c r="BM446" s="104"/>
      <c r="BN446" s="104"/>
      <c r="BO446" s="104"/>
      <c r="BP446" s="104"/>
      <c r="BQ446" s="104"/>
      <c r="BR446" s="104"/>
      <c r="BS446" s="104"/>
      <c r="BT446" s="104"/>
      <c r="BU446" s="104"/>
      <c r="BV446" s="104"/>
      <c r="BW446" s="104"/>
      <c r="BX446" s="104"/>
      <c r="BY446" s="104"/>
      <c r="BZ446" s="104"/>
      <c r="CA446" s="104"/>
      <c r="CB446" s="104"/>
      <c r="CC446" s="104"/>
      <c r="CD446" s="104"/>
      <c r="CE446" s="104"/>
      <c r="CF446" s="104"/>
      <c r="CG446" s="104"/>
      <c r="CH446" s="104"/>
      <c r="CI446" s="104"/>
      <c r="CJ446" s="104"/>
      <c r="CK446" s="104"/>
    </row>
    <row r="447" spans="18:89" x14ac:dyDescent="0.35">
      <c r="R447" s="104"/>
      <c r="S447" s="104"/>
      <c r="T447" s="104"/>
      <c r="U447" s="104"/>
      <c r="V447" s="104"/>
      <c r="W447" s="104"/>
      <c r="X447" s="104"/>
      <c r="Y447" s="104"/>
      <c r="Z447" s="104"/>
      <c r="AA447" s="104"/>
      <c r="AB447" s="104"/>
      <c r="AC447" s="104"/>
      <c r="AD447" s="104"/>
      <c r="AE447" s="104"/>
      <c r="AF447" s="104"/>
      <c r="AG447" s="104"/>
      <c r="AH447" s="104"/>
      <c r="AI447" s="104"/>
      <c r="AJ447" s="104"/>
      <c r="AK447" s="104"/>
      <c r="AL447" s="104"/>
      <c r="AM447" s="104"/>
      <c r="AN447" s="104"/>
      <c r="AO447" s="104"/>
      <c r="AP447" s="104"/>
      <c r="AQ447" s="104"/>
      <c r="AR447" s="104"/>
      <c r="AS447" s="104"/>
      <c r="AT447" s="104"/>
      <c r="AU447" s="104"/>
      <c r="AV447" s="104"/>
      <c r="AW447" s="104"/>
      <c r="AX447" s="104"/>
      <c r="AY447" s="104"/>
      <c r="AZ447" s="104"/>
      <c r="BA447" s="104"/>
      <c r="BB447" s="104"/>
      <c r="BC447" s="104"/>
      <c r="BD447" s="104"/>
      <c r="BE447" s="104"/>
      <c r="BF447" s="104"/>
      <c r="BG447" s="104"/>
      <c r="BH447" s="104"/>
      <c r="BI447" s="104"/>
      <c r="BJ447" s="104"/>
      <c r="BK447" s="104"/>
      <c r="BL447" s="104"/>
      <c r="BM447" s="104"/>
      <c r="BN447" s="104"/>
      <c r="BO447" s="104"/>
      <c r="BP447" s="104"/>
      <c r="BQ447" s="104"/>
      <c r="BR447" s="104"/>
      <c r="BS447" s="104"/>
      <c r="BT447" s="104"/>
      <c r="BU447" s="104"/>
      <c r="BV447" s="104"/>
      <c r="BW447" s="104"/>
      <c r="BX447" s="104"/>
      <c r="BY447" s="104"/>
      <c r="BZ447" s="104"/>
      <c r="CA447" s="104"/>
      <c r="CB447" s="104"/>
      <c r="CC447" s="104"/>
      <c r="CD447" s="104"/>
      <c r="CE447" s="104"/>
      <c r="CF447" s="104"/>
      <c r="CG447" s="104"/>
      <c r="CH447" s="104"/>
      <c r="CI447" s="104"/>
      <c r="CJ447" s="104"/>
      <c r="CK447" s="104"/>
    </row>
    <row r="448" spans="18:89" x14ac:dyDescent="0.35">
      <c r="R448" s="104"/>
      <c r="S448" s="104"/>
      <c r="T448" s="104"/>
      <c r="U448" s="104"/>
      <c r="V448" s="104"/>
      <c r="W448" s="104"/>
      <c r="X448" s="104"/>
      <c r="Y448" s="104"/>
      <c r="Z448" s="104"/>
      <c r="AA448" s="104"/>
      <c r="AB448" s="104"/>
      <c r="AC448" s="104"/>
      <c r="AD448" s="104"/>
      <c r="AE448" s="104"/>
      <c r="AF448" s="104"/>
      <c r="AG448" s="104"/>
      <c r="AH448" s="104"/>
      <c r="AI448" s="104"/>
      <c r="AJ448" s="104"/>
      <c r="AK448" s="104"/>
      <c r="AL448" s="104"/>
      <c r="AM448" s="104"/>
      <c r="AN448" s="104"/>
      <c r="AO448" s="104"/>
      <c r="AP448" s="104"/>
      <c r="AQ448" s="104"/>
      <c r="AR448" s="104"/>
      <c r="AS448" s="104"/>
      <c r="AT448" s="104"/>
      <c r="AU448" s="104"/>
      <c r="AV448" s="104"/>
      <c r="AW448" s="104"/>
      <c r="AX448" s="104"/>
      <c r="AY448" s="104"/>
      <c r="AZ448" s="104"/>
      <c r="BA448" s="104"/>
      <c r="BB448" s="104"/>
      <c r="BC448" s="104"/>
      <c r="BD448" s="104"/>
      <c r="BE448" s="104"/>
      <c r="BF448" s="104"/>
      <c r="BG448" s="104"/>
      <c r="BH448" s="104"/>
      <c r="BI448" s="104"/>
      <c r="BJ448" s="104"/>
      <c r="BK448" s="104"/>
      <c r="BL448" s="104"/>
      <c r="BM448" s="104"/>
      <c r="BN448" s="104"/>
      <c r="BO448" s="104"/>
      <c r="BP448" s="104"/>
      <c r="BQ448" s="104"/>
      <c r="BR448" s="104"/>
      <c r="BS448" s="104"/>
      <c r="BT448" s="104"/>
      <c r="BU448" s="104"/>
      <c r="BV448" s="104"/>
      <c r="BW448" s="104"/>
      <c r="BX448" s="104"/>
      <c r="BY448" s="104"/>
      <c r="BZ448" s="104"/>
      <c r="CA448" s="104"/>
      <c r="CB448" s="104"/>
      <c r="CC448" s="104"/>
      <c r="CD448" s="104"/>
      <c r="CE448" s="104"/>
      <c r="CF448" s="104"/>
      <c r="CG448" s="104"/>
      <c r="CH448" s="104"/>
      <c r="CI448" s="104"/>
      <c r="CJ448" s="104"/>
      <c r="CK448" s="104"/>
    </row>
    <row r="449" spans="18:89" x14ac:dyDescent="0.35">
      <c r="R449" s="104"/>
      <c r="S449" s="104"/>
      <c r="T449" s="104"/>
      <c r="U449" s="104"/>
      <c r="V449" s="104"/>
      <c r="W449" s="104"/>
      <c r="X449" s="104"/>
      <c r="Y449" s="104"/>
      <c r="Z449" s="104"/>
      <c r="AA449" s="104"/>
      <c r="AB449" s="104"/>
      <c r="AC449" s="104"/>
      <c r="AD449" s="104"/>
      <c r="AE449" s="104"/>
      <c r="AF449" s="104"/>
      <c r="AG449" s="104"/>
      <c r="AH449" s="104"/>
      <c r="AI449" s="104"/>
      <c r="AJ449" s="104"/>
      <c r="AK449" s="104"/>
      <c r="AL449" s="104"/>
      <c r="AM449" s="104"/>
      <c r="AN449" s="104"/>
      <c r="AO449" s="104"/>
      <c r="AP449" s="104"/>
      <c r="AQ449" s="104"/>
      <c r="AR449" s="104"/>
      <c r="AS449" s="104"/>
      <c r="AT449" s="104"/>
      <c r="AU449" s="104"/>
      <c r="AV449" s="104"/>
      <c r="AW449" s="104"/>
      <c r="AX449" s="104"/>
      <c r="AY449" s="104"/>
      <c r="AZ449" s="104"/>
      <c r="BA449" s="104"/>
      <c r="BB449" s="104"/>
      <c r="BC449" s="104"/>
      <c r="BD449" s="104"/>
      <c r="BE449" s="104"/>
      <c r="BF449" s="104"/>
      <c r="BG449" s="104"/>
      <c r="BH449" s="104"/>
      <c r="BI449" s="104"/>
      <c r="BJ449" s="104"/>
      <c r="BK449" s="104"/>
      <c r="BL449" s="104"/>
      <c r="BM449" s="104"/>
      <c r="BN449" s="104"/>
      <c r="BO449" s="104"/>
      <c r="BP449" s="104"/>
      <c r="BQ449" s="104"/>
      <c r="BR449" s="104"/>
      <c r="BS449" s="104"/>
      <c r="BT449" s="104"/>
      <c r="BU449" s="104"/>
      <c r="BV449" s="104"/>
      <c r="BW449" s="104"/>
      <c r="BX449" s="104"/>
      <c r="BY449" s="104"/>
      <c r="BZ449" s="104"/>
      <c r="CA449" s="104"/>
      <c r="CB449" s="104"/>
      <c r="CC449" s="104"/>
      <c r="CD449" s="104"/>
      <c r="CE449" s="104"/>
      <c r="CF449" s="104"/>
      <c r="CG449" s="104"/>
      <c r="CH449" s="104"/>
      <c r="CI449" s="104"/>
      <c r="CJ449" s="104"/>
      <c r="CK449" s="104"/>
    </row>
    <row r="450" spans="18:89" x14ac:dyDescent="0.35">
      <c r="R450" s="104"/>
      <c r="S450" s="104"/>
      <c r="T450" s="104"/>
      <c r="U450" s="104"/>
      <c r="V450" s="104"/>
      <c r="W450" s="104"/>
      <c r="X450" s="104"/>
      <c r="Y450" s="104"/>
      <c r="Z450" s="104"/>
      <c r="AA450" s="104"/>
      <c r="AB450" s="104"/>
      <c r="AC450" s="104"/>
      <c r="AD450" s="104"/>
      <c r="AE450" s="104"/>
      <c r="AF450" s="104"/>
      <c r="AG450" s="104"/>
      <c r="AH450" s="104"/>
      <c r="AI450" s="104"/>
      <c r="AJ450" s="104"/>
      <c r="AK450" s="104"/>
      <c r="AL450" s="104"/>
      <c r="AM450" s="104"/>
      <c r="AN450" s="104"/>
      <c r="AO450" s="104"/>
      <c r="AP450" s="104"/>
      <c r="AQ450" s="104"/>
      <c r="AR450" s="104"/>
      <c r="AS450" s="104"/>
      <c r="AT450" s="104"/>
      <c r="AU450" s="104"/>
      <c r="AV450" s="104"/>
      <c r="AW450" s="104"/>
      <c r="AX450" s="104"/>
      <c r="AY450" s="104"/>
      <c r="AZ450" s="104"/>
      <c r="BA450" s="104"/>
      <c r="BB450" s="104"/>
      <c r="BC450" s="104"/>
      <c r="BD450" s="104"/>
      <c r="BE450" s="104"/>
      <c r="BF450" s="104"/>
      <c r="BG450" s="104"/>
      <c r="BH450" s="104"/>
      <c r="BI450" s="104"/>
      <c r="BJ450" s="104"/>
      <c r="BK450" s="104"/>
      <c r="BL450" s="104"/>
      <c r="BM450" s="104"/>
      <c r="BN450" s="104"/>
      <c r="BO450" s="104"/>
      <c r="BP450" s="104"/>
      <c r="BQ450" s="104"/>
      <c r="BR450" s="104"/>
      <c r="BS450" s="104"/>
      <c r="BT450" s="104"/>
      <c r="BU450" s="104"/>
      <c r="BV450" s="104"/>
      <c r="BW450" s="104"/>
      <c r="BX450" s="104"/>
      <c r="BY450" s="104"/>
      <c r="BZ450" s="104"/>
      <c r="CA450" s="104"/>
      <c r="CB450" s="104"/>
      <c r="CC450" s="104"/>
      <c r="CD450" s="104"/>
      <c r="CE450" s="104"/>
      <c r="CF450" s="104"/>
      <c r="CG450" s="104"/>
      <c r="CH450" s="104"/>
      <c r="CI450" s="104"/>
      <c r="CJ450" s="104"/>
      <c r="CK450" s="104"/>
    </row>
    <row r="451" spans="18:89" x14ac:dyDescent="0.35">
      <c r="R451" s="104"/>
      <c r="S451" s="104"/>
      <c r="T451" s="104"/>
      <c r="U451" s="104"/>
      <c r="V451" s="104"/>
      <c r="W451" s="104"/>
      <c r="X451" s="104"/>
      <c r="Y451" s="104"/>
      <c r="Z451" s="104"/>
      <c r="AA451" s="104"/>
      <c r="AB451" s="104"/>
      <c r="AC451" s="104"/>
      <c r="AD451" s="104"/>
      <c r="AE451" s="104"/>
      <c r="AF451" s="104"/>
      <c r="AG451" s="104"/>
      <c r="AH451" s="104"/>
      <c r="AI451" s="104"/>
      <c r="AJ451" s="104"/>
      <c r="AK451" s="104"/>
      <c r="AL451" s="104"/>
      <c r="AM451" s="104"/>
      <c r="AN451" s="104"/>
      <c r="AO451" s="104"/>
      <c r="AP451" s="104"/>
      <c r="AQ451" s="104"/>
      <c r="AR451" s="104"/>
      <c r="AS451" s="104"/>
      <c r="AT451" s="104"/>
      <c r="AU451" s="104"/>
      <c r="AV451" s="104"/>
      <c r="AW451" s="104"/>
      <c r="AX451" s="104"/>
      <c r="AY451" s="104"/>
      <c r="AZ451" s="104"/>
      <c r="BA451" s="104"/>
      <c r="BB451" s="104"/>
      <c r="BC451" s="104"/>
      <c r="BD451" s="104"/>
      <c r="BE451" s="104"/>
      <c r="BF451" s="104"/>
      <c r="BG451" s="104"/>
      <c r="BH451" s="104"/>
      <c r="BI451" s="104"/>
      <c r="BJ451" s="104"/>
      <c r="BK451" s="104"/>
      <c r="BL451" s="104"/>
      <c r="BM451" s="104"/>
      <c r="BN451" s="104"/>
      <c r="BO451" s="104"/>
      <c r="BP451" s="104"/>
      <c r="BQ451" s="104"/>
      <c r="BR451" s="104"/>
      <c r="BS451" s="104"/>
      <c r="BT451" s="104"/>
      <c r="BU451" s="104"/>
      <c r="BV451" s="104"/>
      <c r="BW451" s="104"/>
      <c r="BX451" s="104"/>
      <c r="BY451" s="104"/>
      <c r="BZ451" s="104"/>
      <c r="CA451" s="104"/>
      <c r="CB451" s="104"/>
      <c r="CC451" s="104"/>
      <c r="CD451" s="104"/>
      <c r="CE451" s="104"/>
      <c r="CF451" s="104"/>
      <c r="CG451" s="104"/>
      <c r="CH451" s="104"/>
      <c r="CI451" s="104"/>
      <c r="CJ451" s="104"/>
      <c r="CK451" s="104"/>
    </row>
    <row r="452" spans="18:89" x14ac:dyDescent="0.35">
      <c r="R452" s="104"/>
      <c r="S452" s="104"/>
      <c r="T452" s="104"/>
      <c r="U452" s="104"/>
      <c r="V452" s="104"/>
      <c r="W452" s="104"/>
      <c r="X452" s="104"/>
      <c r="Y452" s="104"/>
      <c r="Z452" s="104"/>
      <c r="AA452" s="104"/>
      <c r="AB452" s="104"/>
      <c r="AC452" s="104"/>
      <c r="AD452" s="104"/>
      <c r="AE452" s="104"/>
      <c r="AF452" s="104"/>
      <c r="AG452" s="104"/>
      <c r="AH452" s="104"/>
      <c r="AI452" s="104"/>
      <c r="AJ452" s="104"/>
      <c r="AK452" s="104"/>
      <c r="AL452" s="104"/>
      <c r="AM452" s="104"/>
      <c r="AN452" s="104"/>
      <c r="AO452" s="104"/>
      <c r="AP452" s="104"/>
      <c r="AQ452" s="104"/>
      <c r="AR452" s="104"/>
      <c r="AS452" s="104"/>
      <c r="AT452" s="104"/>
      <c r="AU452" s="104"/>
      <c r="AV452" s="104"/>
      <c r="AW452" s="104"/>
      <c r="AX452" s="104"/>
      <c r="AY452" s="104"/>
      <c r="AZ452" s="104"/>
      <c r="BA452" s="104"/>
      <c r="BB452" s="104"/>
      <c r="BC452" s="104"/>
      <c r="BD452" s="104"/>
      <c r="BE452" s="104"/>
      <c r="BF452" s="104"/>
      <c r="BG452" s="104"/>
      <c r="BH452" s="104"/>
      <c r="BI452" s="104"/>
      <c r="BJ452" s="104"/>
      <c r="BK452" s="104"/>
      <c r="BL452" s="104"/>
      <c r="BM452" s="104"/>
      <c r="BN452" s="104"/>
      <c r="BO452" s="104"/>
      <c r="BP452" s="104"/>
      <c r="BQ452" s="104"/>
      <c r="BR452" s="104"/>
      <c r="BS452" s="104"/>
      <c r="BT452" s="104"/>
      <c r="BU452" s="104"/>
      <c r="BV452" s="104"/>
      <c r="BW452" s="104"/>
      <c r="BX452" s="104"/>
      <c r="BY452" s="104"/>
      <c r="BZ452" s="104"/>
      <c r="CA452" s="104"/>
      <c r="CB452" s="104"/>
      <c r="CC452" s="104"/>
      <c r="CD452" s="104"/>
      <c r="CE452" s="104"/>
      <c r="CF452" s="104"/>
      <c r="CG452" s="104"/>
      <c r="CH452" s="104"/>
      <c r="CI452" s="104"/>
      <c r="CJ452" s="104"/>
      <c r="CK452" s="104"/>
    </row>
    <row r="453" spans="18:89" x14ac:dyDescent="0.35">
      <c r="R453" s="104"/>
      <c r="S453" s="104"/>
      <c r="T453" s="104"/>
      <c r="U453" s="104"/>
      <c r="V453" s="104"/>
      <c r="W453" s="104"/>
      <c r="X453" s="104"/>
      <c r="Y453" s="104"/>
      <c r="Z453" s="104"/>
      <c r="AA453" s="104"/>
      <c r="AB453" s="104"/>
      <c r="AC453" s="104"/>
      <c r="AD453" s="104"/>
      <c r="AE453" s="104"/>
      <c r="AF453" s="104"/>
      <c r="AG453" s="104"/>
      <c r="AH453" s="104"/>
      <c r="AI453" s="104"/>
      <c r="AJ453" s="104"/>
      <c r="AK453" s="104"/>
      <c r="AL453" s="104"/>
      <c r="AM453" s="104"/>
      <c r="AN453" s="104"/>
      <c r="AO453" s="104"/>
      <c r="AP453" s="104"/>
      <c r="AQ453" s="104"/>
      <c r="AR453" s="104"/>
      <c r="AS453" s="104"/>
      <c r="AT453" s="104"/>
      <c r="AU453" s="104"/>
      <c r="AV453" s="104"/>
      <c r="AW453" s="104"/>
      <c r="AX453" s="104"/>
      <c r="AY453" s="104"/>
      <c r="AZ453" s="104"/>
      <c r="BA453" s="104"/>
      <c r="BB453" s="104"/>
      <c r="BC453" s="104"/>
      <c r="BD453" s="104"/>
      <c r="BE453" s="104"/>
      <c r="BF453" s="104"/>
      <c r="BG453" s="104"/>
      <c r="BH453" s="104"/>
      <c r="BI453" s="104"/>
      <c r="BJ453" s="104"/>
      <c r="BK453" s="104"/>
      <c r="BL453" s="104"/>
      <c r="BM453" s="104"/>
      <c r="BN453" s="104"/>
      <c r="BO453" s="104"/>
      <c r="BP453" s="104"/>
      <c r="BQ453" s="104"/>
      <c r="BR453" s="104"/>
      <c r="BS453" s="104"/>
      <c r="BT453" s="104"/>
      <c r="BU453" s="104"/>
      <c r="BV453" s="104"/>
      <c r="BW453" s="104"/>
      <c r="BX453" s="104"/>
      <c r="BY453" s="104"/>
      <c r="BZ453" s="104"/>
      <c r="CA453" s="104"/>
      <c r="CB453" s="104"/>
      <c r="CC453" s="104"/>
      <c r="CD453" s="104"/>
      <c r="CE453" s="104"/>
      <c r="CF453" s="104"/>
      <c r="CG453" s="104"/>
      <c r="CH453" s="104"/>
      <c r="CI453" s="104"/>
      <c r="CJ453" s="104"/>
      <c r="CK453" s="104"/>
    </row>
    <row r="454" spans="18:89" x14ac:dyDescent="0.35">
      <c r="R454" s="104"/>
      <c r="S454" s="104"/>
      <c r="T454" s="104"/>
      <c r="U454" s="104"/>
      <c r="V454" s="104"/>
      <c r="W454" s="104"/>
      <c r="X454" s="104"/>
      <c r="Y454" s="104"/>
      <c r="Z454" s="104"/>
      <c r="AA454" s="104"/>
      <c r="AB454" s="104"/>
      <c r="AC454" s="104"/>
      <c r="AD454" s="104"/>
      <c r="AE454" s="104"/>
      <c r="AF454" s="104"/>
      <c r="AG454" s="104"/>
      <c r="AH454" s="104"/>
      <c r="AI454" s="104"/>
      <c r="AJ454" s="104"/>
      <c r="AK454" s="104"/>
      <c r="AL454" s="104"/>
      <c r="AM454" s="104"/>
      <c r="AN454" s="104"/>
      <c r="AO454" s="104"/>
      <c r="AP454" s="104"/>
      <c r="AQ454" s="104"/>
      <c r="AR454" s="104"/>
      <c r="AS454" s="104"/>
      <c r="AT454" s="104"/>
      <c r="AU454" s="104"/>
      <c r="AV454" s="104"/>
      <c r="AW454" s="104"/>
      <c r="AX454" s="104"/>
      <c r="AY454" s="104"/>
      <c r="AZ454" s="104"/>
      <c r="BA454" s="104"/>
      <c r="BB454" s="104"/>
      <c r="BC454" s="104"/>
      <c r="BD454" s="104"/>
      <c r="BE454" s="104"/>
      <c r="BF454" s="104"/>
      <c r="BG454" s="104"/>
      <c r="BH454" s="104"/>
      <c r="BI454" s="104"/>
      <c r="BJ454" s="104"/>
      <c r="BK454" s="104"/>
      <c r="BL454" s="104"/>
      <c r="BM454" s="104"/>
      <c r="BN454" s="104"/>
      <c r="BO454" s="104"/>
      <c r="BP454" s="104"/>
      <c r="BQ454" s="104"/>
      <c r="BR454" s="104"/>
      <c r="BS454" s="104"/>
      <c r="BT454" s="104"/>
      <c r="BU454" s="104"/>
      <c r="BV454" s="104"/>
      <c r="BW454" s="104"/>
      <c r="BX454" s="104"/>
      <c r="BY454" s="104"/>
      <c r="BZ454" s="104"/>
      <c r="CA454" s="104"/>
      <c r="CB454" s="104"/>
      <c r="CC454" s="104"/>
      <c r="CD454" s="104"/>
      <c r="CE454" s="104"/>
      <c r="CF454" s="104"/>
      <c r="CG454" s="104"/>
      <c r="CH454" s="104"/>
      <c r="CI454" s="104"/>
      <c r="CJ454" s="104"/>
      <c r="CK454" s="104"/>
    </row>
    <row r="455" spans="18:89" x14ac:dyDescent="0.35">
      <c r="R455" s="104"/>
      <c r="S455" s="104"/>
      <c r="T455" s="104"/>
      <c r="U455" s="104"/>
      <c r="V455" s="104"/>
      <c r="W455" s="104"/>
      <c r="X455" s="104"/>
      <c r="Y455" s="104"/>
      <c r="Z455" s="104"/>
      <c r="AA455" s="104"/>
      <c r="AB455" s="104"/>
      <c r="AC455" s="104"/>
      <c r="AD455" s="104"/>
      <c r="AE455" s="104"/>
      <c r="AF455" s="104"/>
      <c r="AG455" s="104"/>
      <c r="AH455" s="104"/>
      <c r="AI455" s="104"/>
      <c r="AJ455" s="104"/>
      <c r="AK455" s="104"/>
      <c r="AL455" s="104"/>
      <c r="AM455" s="104"/>
      <c r="AN455" s="104"/>
      <c r="AO455" s="104"/>
      <c r="AP455" s="104"/>
      <c r="AQ455" s="104"/>
      <c r="AR455" s="104"/>
      <c r="AS455" s="104"/>
      <c r="AT455" s="104"/>
      <c r="AU455" s="104"/>
      <c r="AV455" s="104"/>
      <c r="AW455" s="104"/>
      <c r="AX455" s="104"/>
      <c r="AY455" s="104"/>
      <c r="AZ455" s="104"/>
      <c r="BA455" s="104"/>
      <c r="BB455" s="104"/>
      <c r="BC455" s="104"/>
      <c r="BD455" s="104"/>
      <c r="BE455" s="104"/>
      <c r="BF455" s="104"/>
      <c r="BG455" s="104"/>
      <c r="BH455" s="104"/>
      <c r="BI455" s="104"/>
      <c r="BJ455" s="104"/>
      <c r="BK455" s="104"/>
      <c r="BL455" s="104"/>
      <c r="BM455" s="104"/>
      <c r="BN455" s="104"/>
      <c r="BO455" s="104"/>
      <c r="BP455" s="104"/>
      <c r="BQ455" s="104"/>
      <c r="BR455" s="104"/>
      <c r="BS455" s="104"/>
      <c r="BT455" s="104"/>
      <c r="BU455" s="104"/>
      <c r="BV455" s="104"/>
      <c r="BW455" s="104"/>
      <c r="BX455" s="104"/>
      <c r="BY455" s="104"/>
      <c r="BZ455" s="104"/>
      <c r="CA455" s="104"/>
      <c r="CB455" s="104"/>
      <c r="CC455" s="104"/>
      <c r="CD455" s="104"/>
      <c r="CE455" s="104"/>
      <c r="CF455" s="104"/>
      <c r="CG455" s="104"/>
      <c r="CH455" s="104"/>
      <c r="CI455" s="104"/>
      <c r="CJ455" s="104"/>
      <c r="CK455" s="104"/>
    </row>
    <row r="456" spans="18:89" x14ac:dyDescent="0.35">
      <c r="R456" s="104"/>
      <c r="S456" s="104"/>
      <c r="T456" s="104"/>
      <c r="U456" s="104"/>
      <c r="V456" s="104"/>
      <c r="W456" s="104"/>
      <c r="X456" s="104"/>
      <c r="Y456" s="104"/>
      <c r="Z456" s="104"/>
      <c r="AA456" s="104"/>
      <c r="AB456" s="104"/>
      <c r="AC456" s="104"/>
      <c r="AD456" s="104"/>
      <c r="AE456" s="104"/>
      <c r="AF456" s="104"/>
      <c r="AG456" s="104"/>
      <c r="AH456" s="104"/>
      <c r="AI456" s="104"/>
      <c r="AJ456" s="104"/>
      <c r="AK456" s="104"/>
      <c r="AL456" s="104"/>
      <c r="AM456" s="104"/>
      <c r="AN456" s="104"/>
      <c r="AO456" s="104"/>
      <c r="AP456" s="104"/>
      <c r="AQ456" s="104"/>
      <c r="AR456" s="104"/>
      <c r="AS456" s="104"/>
      <c r="AT456" s="104"/>
      <c r="AU456" s="104"/>
      <c r="AV456" s="104"/>
      <c r="AW456" s="104"/>
      <c r="AX456" s="104"/>
      <c r="AY456" s="104"/>
      <c r="AZ456" s="104"/>
      <c r="BA456" s="104"/>
      <c r="BB456" s="104"/>
      <c r="BC456" s="104"/>
      <c r="BD456" s="104"/>
      <c r="BE456" s="104"/>
      <c r="BF456" s="104"/>
      <c r="BG456" s="104"/>
      <c r="BH456" s="104"/>
      <c r="BI456" s="104"/>
      <c r="BJ456" s="104"/>
      <c r="BK456" s="104"/>
      <c r="BL456" s="104"/>
      <c r="BM456" s="104"/>
      <c r="BN456" s="104"/>
      <c r="BO456" s="104"/>
      <c r="BP456" s="104"/>
      <c r="BQ456" s="104"/>
      <c r="BR456" s="104"/>
      <c r="BS456" s="104"/>
      <c r="BT456" s="104"/>
      <c r="BU456" s="104"/>
      <c r="BV456" s="104"/>
      <c r="BW456" s="104"/>
      <c r="BX456" s="104"/>
      <c r="BY456" s="104"/>
      <c r="BZ456" s="104"/>
      <c r="CA456" s="104"/>
      <c r="CB456" s="104"/>
      <c r="CC456" s="104"/>
      <c r="CD456" s="104"/>
      <c r="CE456" s="104"/>
      <c r="CF456" s="104"/>
      <c r="CG456" s="104"/>
      <c r="CH456" s="104"/>
      <c r="CI456" s="104"/>
      <c r="CJ456" s="104"/>
      <c r="CK456" s="104"/>
    </row>
    <row r="457" spans="18:89" x14ac:dyDescent="0.35">
      <c r="R457" s="104"/>
      <c r="S457" s="104"/>
      <c r="T457" s="104"/>
      <c r="U457" s="104"/>
      <c r="V457" s="104"/>
      <c r="W457" s="104"/>
      <c r="X457" s="104"/>
      <c r="Y457" s="104"/>
      <c r="Z457" s="104"/>
      <c r="AA457" s="104"/>
      <c r="AB457" s="104"/>
      <c r="AC457" s="104"/>
      <c r="AD457" s="104"/>
      <c r="AE457" s="104"/>
      <c r="AF457" s="104"/>
      <c r="AG457" s="104"/>
      <c r="AH457" s="104"/>
      <c r="AI457" s="104"/>
      <c r="AJ457" s="104"/>
      <c r="AK457" s="104"/>
      <c r="AL457" s="104"/>
      <c r="AM457" s="104"/>
      <c r="AN457" s="104"/>
      <c r="AO457" s="104"/>
      <c r="AP457" s="104"/>
      <c r="AQ457" s="104"/>
      <c r="AR457" s="104"/>
      <c r="AS457" s="104"/>
      <c r="AT457" s="104"/>
      <c r="AU457" s="104"/>
      <c r="AV457" s="104"/>
      <c r="AW457" s="104"/>
      <c r="AX457" s="104"/>
      <c r="AY457" s="104"/>
      <c r="AZ457" s="104"/>
      <c r="BA457" s="104"/>
      <c r="BB457" s="104"/>
      <c r="BC457" s="104"/>
      <c r="BD457" s="104"/>
      <c r="BE457" s="104"/>
      <c r="BF457" s="104"/>
      <c r="BG457" s="104"/>
      <c r="BH457" s="104"/>
      <c r="BI457" s="104"/>
      <c r="BJ457" s="104"/>
      <c r="BK457" s="104"/>
      <c r="BL457" s="104"/>
      <c r="BM457" s="104"/>
      <c r="BN457" s="104"/>
      <c r="BO457" s="104"/>
      <c r="BP457" s="104"/>
      <c r="BQ457" s="104"/>
      <c r="BR457" s="104"/>
      <c r="BS457" s="104"/>
      <c r="BT457" s="104"/>
      <c r="BU457" s="104"/>
      <c r="BV457" s="104"/>
      <c r="BW457" s="104"/>
      <c r="BX457" s="104"/>
      <c r="BY457" s="104"/>
      <c r="BZ457" s="104"/>
      <c r="CA457" s="104"/>
      <c r="CB457" s="104"/>
      <c r="CC457" s="104"/>
      <c r="CD457" s="104"/>
      <c r="CE457" s="104"/>
      <c r="CF457" s="104"/>
      <c r="CG457" s="104"/>
      <c r="CH457" s="104"/>
      <c r="CI457" s="104"/>
      <c r="CJ457" s="104"/>
      <c r="CK457" s="104"/>
    </row>
    <row r="458" spans="18:89" x14ac:dyDescent="0.35">
      <c r="R458" s="104"/>
      <c r="S458" s="104"/>
      <c r="T458" s="104"/>
      <c r="U458" s="104"/>
      <c r="V458" s="104"/>
      <c r="W458" s="104"/>
      <c r="X458" s="104"/>
      <c r="Y458" s="104"/>
      <c r="Z458" s="104"/>
      <c r="AA458" s="104"/>
      <c r="AB458" s="104"/>
      <c r="AC458" s="104"/>
      <c r="AD458" s="104"/>
      <c r="AE458" s="104"/>
      <c r="AF458" s="104"/>
      <c r="AG458" s="104"/>
      <c r="AH458" s="104"/>
      <c r="AI458" s="104"/>
      <c r="AJ458" s="104"/>
      <c r="AK458" s="104"/>
      <c r="AL458" s="104"/>
      <c r="AM458" s="104"/>
      <c r="AN458" s="104"/>
      <c r="AO458" s="104"/>
      <c r="AP458" s="104"/>
      <c r="AQ458" s="104"/>
      <c r="AR458" s="104"/>
      <c r="AS458" s="104"/>
      <c r="AT458" s="104"/>
      <c r="AU458" s="104"/>
      <c r="AV458" s="104"/>
      <c r="AW458" s="104"/>
      <c r="AX458" s="104"/>
      <c r="AY458" s="104"/>
      <c r="AZ458" s="104"/>
      <c r="BA458" s="104"/>
      <c r="BB458" s="104"/>
      <c r="BC458" s="104"/>
      <c r="BD458" s="104"/>
      <c r="BE458" s="104"/>
      <c r="BF458" s="104"/>
      <c r="BG458" s="104"/>
      <c r="BH458" s="104"/>
      <c r="BI458" s="104"/>
      <c r="BJ458" s="104"/>
      <c r="BK458" s="104"/>
      <c r="BL458" s="104"/>
      <c r="BM458" s="104"/>
      <c r="BN458" s="104"/>
      <c r="BO458" s="104"/>
      <c r="BP458" s="104"/>
      <c r="BQ458" s="104"/>
      <c r="BR458" s="104"/>
      <c r="BS458" s="104"/>
      <c r="BT458" s="104"/>
      <c r="BU458" s="104"/>
      <c r="BV458" s="104"/>
      <c r="BW458" s="104"/>
      <c r="BX458" s="104"/>
      <c r="BY458" s="104"/>
      <c r="BZ458" s="104"/>
      <c r="CA458" s="104"/>
      <c r="CB458" s="104"/>
      <c r="CC458" s="104"/>
      <c r="CD458" s="104"/>
      <c r="CE458" s="104"/>
      <c r="CF458" s="104"/>
      <c r="CG458" s="104"/>
      <c r="CH458" s="104"/>
      <c r="CI458" s="104"/>
      <c r="CJ458" s="104"/>
      <c r="CK458" s="104"/>
    </row>
    <row r="459" spans="18:89" x14ac:dyDescent="0.35">
      <c r="R459" s="104"/>
      <c r="S459" s="104"/>
      <c r="T459" s="104"/>
      <c r="U459" s="104"/>
      <c r="V459" s="104"/>
      <c r="W459" s="104"/>
      <c r="X459" s="104"/>
      <c r="Y459" s="104"/>
      <c r="Z459" s="104"/>
      <c r="AA459" s="104"/>
      <c r="AB459" s="104"/>
      <c r="AC459" s="104"/>
      <c r="AD459" s="104"/>
      <c r="AE459" s="104"/>
      <c r="AF459" s="104"/>
      <c r="AG459" s="104"/>
      <c r="AH459" s="104"/>
      <c r="AI459" s="104"/>
      <c r="AJ459" s="104"/>
      <c r="AK459" s="104"/>
      <c r="AL459" s="104"/>
      <c r="AM459" s="104"/>
      <c r="AN459" s="104"/>
      <c r="AO459" s="104"/>
      <c r="AP459" s="104"/>
      <c r="AQ459" s="104"/>
      <c r="AR459" s="104"/>
      <c r="AS459" s="104"/>
      <c r="AT459" s="104"/>
      <c r="AU459" s="104"/>
      <c r="AV459" s="104"/>
      <c r="AW459" s="104"/>
      <c r="AX459" s="104"/>
      <c r="AY459" s="104"/>
      <c r="AZ459" s="104"/>
      <c r="BA459" s="104"/>
      <c r="BB459" s="104"/>
      <c r="BC459" s="104"/>
      <c r="BD459" s="104"/>
      <c r="BE459" s="104"/>
      <c r="BF459" s="104"/>
      <c r="BG459" s="104"/>
      <c r="BH459" s="104"/>
      <c r="BI459" s="104"/>
      <c r="BJ459" s="104"/>
      <c r="BK459" s="104"/>
      <c r="BL459" s="104"/>
      <c r="BM459" s="104"/>
      <c r="BN459" s="104"/>
      <c r="BO459" s="104"/>
      <c r="BP459" s="104"/>
      <c r="BQ459" s="104"/>
      <c r="BR459" s="104"/>
      <c r="BS459" s="104"/>
      <c r="BT459" s="104"/>
      <c r="BU459" s="104"/>
      <c r="BV459" s="104"/>
      <c r="BW459" s="104"/>
      <c r="BX459" s="104"/>
      <c r="BY459" s="104"/>
      <c r="BZ459" s="104"/>
      <c r="CA459" s="104"/>
      <c r="CB459" s="104"/>
      <c r="CC459" s="104"/>
      <c r="CD459" s="104"/>
      <c r="CE459" s="104"/>
      <c r="CF459" s="104"/>
      <c r="CG459" s="104"/>
      <c r="CH459" s="104"/>
      <c r="CI459" s="104"/>
      <c r="CJ459" s="104"/>
      <c r="CK459" s="104"/>
    </row>
    <row r="460" spans="18:89" x14ac:dyDescent="0.35">
      <c r="R460" s="104"/>
      <c r="S460" s="104"/>
      <c r="T460" s="104"/>
      <c r="U460" s="104"/>
      <c r="V460" s="104"/>
      <c r="W460" s="104"/>
      <c r="X460" s="104"/>
      <c r="Y460" s="104"/>
      <c r="Z460" s="104"/>
      <c r="AA460" s="104"/>
      <c r="AB460" s="104"/>
      <c r="AC460" s="104"/>
      <c r="AD460" s="104"/>
      <c r="AE460" s="104"/>
      <c r="AF460" s="104"/>
      <c r="AG460" s="104"/>
      <c r="AH460" s="104"/>
      <c r="AI460" s="104"/>
      <c r="AJ460" s="104"/>
      <c r="AK460" s="104"/>
      <c r="AL460" s="104"/>
      <c r="AM460" s="104"/>
      <c r="AN460" s="104"/>
      <c r="AO460" s="104"/>
      <c r="AP460" s="104"/>
      <c r="AQ460" s="104"/>
      <c r="AR460" s="104"/>
      <c r="AS460" s="104"/>
      <c r="AT460" s="104"/>
      <c r="AU460" s="104"/>
      <c r="AV460" s="104"/>
      <c r="AW460" s="104"/>
      <c r="AX460" s="104"/>
      <c r="AY460" s="104"/>
      <c r="AZ460" s="104"/>
      <c r="BA460" s="104"/>
      <c r="BB460" s="104"/>
      <c r="BC460" s="104"/>
      <c r="BD460" s="104"/>
      <c r="BE460" s="104"/>
      <c r="BF460" s="104"/>
      <c r="BG460" s="104"/>
      <c r="BH460" s="104"/>
      <c r="BI460" s="104"/>
      <c r="BJ460" s="104"/>
      <c r="BK460" s="104"/>
      <c r="BL460" s="104"/>
      <c r="BM460" s="104"/>
      <c r="BN460" s="104"/>
      <c r="BO460" s="104"/>
      <c r="BP460" s="104"/>
      <c r="BQ460" s="104"/>
      <c r="BR460" s="104"/>
      <c r="BS460" s="104"/>
      <c r="BT460" s="104"/>
      <c r="BU460" s="104"/>
      <c r="BV460" s="104"/>
      <c r="BW460" s="104"/>
      <c r="BX460" s="104"/>
      <c r="BY460" s="104"/>
      <c r="BZ460" s="104"/>
      <c r="CA460" s="104"/>
      <c r="CB460" s="104"/>
      <c r="CC460" s="104"/>
      <c r="CD460" s="104"/>
      <c r="CE460" s="104"/>
      <c r="CF460" s="104"/>
      <c r="CG460" s="104"/>
      <c r="CH460" s="104"/>
      <c r="CI460" s="104"/>
      <c r="CJ460" s="104"/>
      <c r="CK460" s="104"/>
    </row>
    <row r="461" spans="18:89" x14ac:dyDescent="0.35">
      <c r="R461" s="104"/>
      <c r="S461" s="104"/>
      <c r="T461" s="104"/>
      <c r="U461" s="104"/>
      <c r="V461" s="104"/>
      <c r="W461" s="104"/>
      <c r="X461" s="104"/>
      <c r="Y461" s="104"/>
      <c r="Z461" s="104"/>
      <c r="AA461" s="104"/>
      <c r="AB461" s="104"/>
      <c r="AC461" s="104"/>
      <c r="AD461" s="104"/>
      <c r="AE461" s="104"/>
      <c r="AF461" s="104"/>
      <c r="AG461" s="104"/>
      <c r="AH461" s="104"/>
      <c r="AI461" s="104"/>
      <c r="AJ461" s="104"/>
      <c r="AK461" s="104"/>
      <c r="AL461" s="104"/>
      <c r="AM461" s="104"/>
      <c r="AN461" s="104"/>
      <c r="AO461" s="104"/>
      <c r="AP461" s="104"/>
      <c r="AQ461" s="104"/>
      <c r="AR461" s="104"/>
      <c r="AS461" s="104"/>
      <c r="AT461" s="104"/>
      <c r="AU461" s="104"/>
      <c r="AV461" s="104"/>
      <c r="AW461" s="104"/>
      <c r="AX461" s="104"/>
      <c r="AY461" s="104"/>
      <c r="AZ461" s="104"/>
      <c r="BA461" s="104"/>
      <c r="BB461" s="104"/>
      <c r="BC461" s="104"/>
      <c r="BD461" s="104"/>
      <c r="BE461" s="104"/>
      <c r="BF461" s="104"/>
      <c r="BG461" s="104"/>
      <c r="BH461" s="104"/>
      <c r="BI461" s="104"/>
      <c r="BJ461" s="104"/>
      <c r="BK461" s="104"/>
      <c r="BL461" s="104"/>
      <c r="BM461" s="104"/>
      <c r="BN461" s="104"/>
      <c r="BO461" s="104"/>
      <c r="BP461" s="104"/>
      <c r="BQ461" s="104"/>
      <c r="BR461" s="104"/>
      <c r="BS461" s="104"/>
      <c r="BT461" s="104"/>
      <c r="BU461" s="104"/>
      <c r="BV461" s="104"/>
      <c r="BW461" s="104"/>
      <c r="BX461" s="104"/>
      <c r="BY461" s="104"/>
      <c r="BZ461" s="104"/>
      <c r="CA461" s="104"/>
      <c r="CB461" s="104"/>
      <c r="CC461" s="104"/>
      <c r="CD461" s="104"/>
      <c r="CE461" s="104"/>
      <c r="CF461" s="104"/>
      <c r="CG461" s="104"/>
      <c r="CH461" s="104"/>
      <c r="CI461" s="104"/>
      <c r="CJ461" s="104"/>
      <c r="CK461" s="104"/>
    </row>
    <row r="462" spans="18:89" x14ac:dyDescent="0.35">
      <c r="R462" s="104"/>
      <c r="S462" s="104"/>
      <c r="T462" s="104"/>
      <c r="U462" s="104"/>
      <c r="V462" s="104"/>
      <c r="W462" s="104"/>
      <c r="X462" s="104"/>
      <c r="Y462" s="104"/>
      <c r="Z462" s="104"/>
      <c r="AA462" s="104"/>
      <c r="AB462" s="104"/>
      <c r="AC462" s="104"/>
      <c r="AD462" s="104"/>
      <c r="AE462" s="104"/>
      <c r="AF462" s="104"/>
      <c r="AG462" s="104"/>
      <c r="AH462" s="104"/>
      <c r="AI462" s="104"/>
      <c r="AJ462" s="104"/>
      <c r="AK462" s="104"/>
      <c r="AL462" s="104"/>
      <c r="AM462" s="104"/>
      <c r="AN462" s="104"/>
      <c r="AO462" s="104"/>
      <c r="AP462" s="104"/>
      <c r="AQ462" s="104"/>
      <c r="AR462" s="104"/>
      <c r="AS462" s="104"/>
      <c r="AT462" s="104"/>
      <c r="AU462" s="104"/>
      <c r="AV462" s="104"/>
      <c r="AW462" s="104"/>
      <c r="AX462" s="104"/>
      <c r="AY462" s="104"/>
      <c r="AZ462" s="104"/>
      <c r="BA462" s="104"/>
      <c r="BB462" s="104"/>
      <c r="BC462" s="104"/>
      <c r="BD462" s="104"/>
      <c r="BE462" s="104"/>
      <c r="BF462" s="104"/>
      <c r="BG462" s="104"/>
      <c r="BH462" s="104"/>
      <c r="BI462" s="104"/>
      <c r="BJ462" s="104"/>
      <c r="BK462" s="104"/>
      <c r="BL462" s="104"/>
      <c r="BM462" s="104"/>
      <c r="BN462" s="104"/>
      <c r="BO462" s="104"/>
      <c r="BP462" s="104"/>
      <c r="BQ462" s="104"/>
      <c r="BR462" s="104"/>
      <c r="BS462" s="104"/>
      <c r="BT462" s="104"/>
      <c r="BU462" s="104"/>
      <c r="BV462" s="104"/>
      <c r="BW462" s="104"/>
      <c r="BX462" s="104"/>
      <c r="BY462" s="104"/>
      <c r="BZ462" s="104"/>
      <c r="CA462" s="104"/>
      <c r="CB462" s="104"/>
      <c r="CC462" s="104"/>
      <c r="CD462" s="104"/>
      <c r="CE462" s="104"/>
      <c r="CF462" s="104"/>
      <c r="CG462" s="104"/>
      <c r="CH462" s="104"/>
      <c r="CI462" s="104"/>
      <c r="CJ462" s="104"/>
      <c r="CK462" s="104"/>
    </row>
    <row r="463" spans="18:89" x14ac:dyDescent="0.35">
      <c r="R463" s="104"/>
      <c r="S463" s="104"/>
      <c r="T463" s="104"/>
      <c r="U463" s="104"/>
      <c r="V463" s="104"/>
      <c r="W463" s="104"/>
      <c r="X463" s="104"/>
      <c r="Y463" s="104"/>
      <c r="Z463" s="104"/>
      <c r="AA463" s="104"/>
      <c r="AB463" s="104"/>
      <c r="AC463" s="104"/>
      <c r="AD463" s="104"/>
      <c r="AE463" s="104"/>
      <c r="AF463" s="104"/>
      <c r="AG463" s="104"/>
      <c r="AH463" s="104"/>
      <c r="AI463" s="104"/>
      <c r="AJ463" s="104"/>
      <c r="AK463" s="104"/>
      <c r="AL463" s="104"/>
      <c r="AM463" s="104"/>
      <c r="AN463" s="104"/>
      <c r="AO463" s="104"/>
      <c r="AP463" s="104"/>
      <c r="AQ463" s="104"/>
      <c r="AR463" s="104"/>
      <c r="AS463" s="104"/>
      <c r="AT463" s="104"/>
      <c r="AU463" s="104"/>
      <c r="AV463" s="104"/>
      <c r="AW463" s="104"/>
      <c r="AX463" s="104"/>
      <c r="AY463" s="104"/>
      <c r="AZ463" s="104"/>
      <c r="BA463" s="104"/>
      <c r="BB463" s="104"/>
      <c r="BC463" s="104"/>
      <c r="BD463" s="104"/>
      <c r="BE463" s="104"/>
      <c r="BF463" s="104"/>
      <c r="BG463" s="104"/>
      <c r="BH463" s="104"/>
      <c r="BI463" s="104"/>
      <c r="BJ463" s="104"/>
      <c r="BK463" s="104"/>
      <c r="BL463" s="104"/>
      <c r="BM463" s="104"/>
      <c r="BN463" s="104"/>
      <c r="BO463" s="104"/>
      <c r="BP463" s="104"/>
      <c r="BQ463" s="104"/>
      <c r="BR463" s="104"/>
      <c r="BS463" s="104"/>
      <c r="BT463" s="104"/>
      <c r="BU463" s="104"/>
      <c r="BV463" s="104"/>
      <c r="BW463" s="104"/>
      <c r="BX463" s="104"/>
      <c r="BY463" s="104"/>
      <c r="BZ463" s="104"/>
      <c r="CA463" s="104"/>
      <c r="CB463" s="104"/>
      <c r="CC463" s="104"/>
      <c r="CD463" s="104"/>
      <c r="CE463" s="104"/>
      <c r="CF463" s="104"/>
      <c r="CG463" s="104"/>
      <c r="CH463" s="104"/>
      <c r="CI463" s="104"/>
      <c r="CJ463" s="104"/>
      <c r="CK463" s="104"/>
    </row>
    <row r="464" spans="18:89" x14ac:dyDescent="0.35">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4"/>
      <c r="AY464" s="104"/>
      <c r="AZ464" s="104"/>
      <c r="BA464" s="104"/>
      <c r="BB464" s="104"/>
      <c r="BC464" s="104"/>
      <c r="BD464" s="104"/>
      <c r="BE464" s="104"/>
      <c r="BF464" s="104"/>
      <c r="BG464" s="104"/>
      <c r="BH464" s="104"/>
      <c r="BI464" s="104"/>
      <c r="BJ464" s="104"/>
      <c r="BK464" s="104"/>
      <c r="BL464" s="104"/>
      <c r="BM464" s="104"/>
      <c r="BN464" s="104"/>
      <c r="BO464" s="104"/>
      <c r="BP464" s="104"/>
      <c r="BQ464" s="104"/>
      <c r="BR464" s="104"/>
      <c r="BS464" s="104"/>
      <c r="BT464" s="104"/>
      <c r="BU464" s="104"/>
      <c r="BV464" s="104"/>
      <c r="BW464" s="104"/>
      <c r="BX464" s="104"/>
      <c r="BY464" s="104"/>
      <c r="BZ464" s="104"/>
      <c r="CA464" s="104"/>
      <c r="CB464" s="104"/>
      <c r="CC464" s="104"/>
      <c r="CD464" s="104"/>
      <c r="CE464" s="104"/>
      <c r="CF464" s="104"/>
      <c r="CG464" s="104"/>
      <c r="CH464" s="104"/>
      <c r="CI464" s="104"/>
      <c r="CJ464" s="104"/>
      <c r="CK464" s="104"/>
    </row>
    <row r="465" spans="18:89" x14ac:dyDescent="0.35">
      <c r="R465" s="104"/>
      <c r="S465" s="104"/>
      <c r="T465" s="104"/>
      <c r="U465" s="104"/>
      <c r="V465" s="104"/>
      <c r="W465" s="104"/>
      <c r="X465" s="104"/>
      <c r="Y465" s="104"/>
      <c r="Z465" s="104"/>
      <c r="AA465" s="104"/>
      <c r="AB465" s="104"/>
      <c r="AC465" s="104"/>
      <c r="AD465" s="104"/>
      <c r="AE465" s="104"/>
      <c r="AF465" s="104"/>
      <c r="AG465" s="104"/>
      <c r="AH465" s="104"/>
      <c r="AI465" s="104"/>
      <c r="AJ465" s="104"/>
      <c r="AK465" s="104"/>
      <c r="AL465" s="104"/>
      <c r="AM465" s="104"/>
      <c r="AN465" s="104"/>
      <c r="AO465" s="104"/>
      <c r="AP465" s="104"/>
      <c r="AQ465" s="104"/>
      <c r="AR465" s="104"/>
      <c r="AS465" s="104"/>
      <c r="AT465" s="104"/>
      <c r="AU465" s="104"/>
      <c r="AV465" s="104"/>
      <c r="AW465" s="104"/>
      <c r="AX465" s="104"/>
      <c r="AY465" s="104"/>
      <c r="AZ465" s="104"/>
      <c r="BA465" s="104"/>
      <c r="BB465" s="104"/>
      <c r="BC465" s="104"/>
      <c r="BD465" s="104"/>
      <c r="BE465" s="104"/>
      <c r="BF465" s="104"/>
      <c r="BG465" s="104"/>
      <c r="BH465" s="104"/>
      <c r="BI465" s="104"/>
      <c r="BJ465" s="104"/>
      <c r="BK465" s="104"/>
      <c r="BL465" s="104"/>
      <c r="BM465" s="104"/>
      <c r="BN465" s="104"/>
      <c r="BO465" s="104"/>
      <c r="BP465" s="104"/>
      <c r="BQ465" s="104"/>
      <c r="BR465" s="104"/>
      <c r="BS465" s="104"/>
      <c r="BT465" s="104"/>
      <c r="BU465" s="104"/>
      <c r="BV465" s="104"/>
      <c r="BW465" s="104"/>
      <c r="BX465" s="104"/>
      <c r="BY465" s="104"/>
      <c r="BZ465" s="104"/>
      <c r="CA465" s="104"/>
      <c r="CB465" s="104"/>
      <c r="CC465" s="104"/>
      <c r="CD465" s="104"/>
      <c r="CE465" s="104"/>
      <c r="CF465" s="104"/>
      <c r="CG465" s="104"/>
      <c r="CH465" s="104"/>
      <c r="CI465" s="104"/>
      <c r="CJ465" s="104"/>
      <c r="CK465" s="104"/>
    </row>
    <row r="466" spans="18:89" x14ac:dyDescent="0.35">
      <c r="R466" s="104"/>
      <c r="S466" s="104"/>
      <c r="T466" s="104"/>
      <c r="U466" s="104"/>
      <c r="V466" s="104"/>
      <c r="W466" s="104"/>
      <c r="X466" s="104"/>
      <c r="Y466" s="104"/>
      <c r="Z466" s="104"/>
      <c r="AA466" s="104"/>
      <c r="AB466" s="104"/>
      <c r="AC466" s="104"/>
      <c r="AD466" s="104"/>
      <c r="AE466" s="104"/>
      <c r="AF466" s="104"/>
      <c r="AG466" s="104"/>
      <c r="AH466" s="104"/>
      <c r="AI466" s="104"/>
      <c r="AJ466" s="104"/>
      <c r="AK466" s="104"/>
      <c r="AL466" s="104"/>
      <c r="AM466" s="104"/>
      <c r="AN466" s="104"/>
      <c r="AO466" s="104"/>
      <c r="AP466" s="104"/>
      <c r="AQ466" s="104"/>
      <c r="AR466" s="104"/>
      <c r="AS466" s="104"/>
      <c r="AT466" s="104"/>
      <c r="AU466" s="104"/>
      <c r="AV466" s="104"/>
      <c r="AW466" s="104"/>
      <c r="AX466" s="104"/>
      <c r="AY466" s="104"/>
      <c r="AZ466" s="104"/>
      <c r="BA466" s="104"/>
      <c r="BB466" s="104"/>
      <c r="BC466" s="104"/>
      <c r="BD466" s="104"/>
      <c r="BE466" s="104"/>
      <c r="BF466" s="104"/>
      <c r="BG466" s="104"/>
      <c r="BH466" s="104"/>
      <c r="BI466" s="104"/>
      <c r="BJ466" s="104"/>
      <c r="BK466" s="104"/>
      <c r="BL466" s="104"/>
      <c r="BM466" s="104"/>
      <c r="BN466" s="104"/>
      <c r="BO466" s="104"/>
      <c r="BP466" s="104"/>
      <c r="BQ466" s="104"/>
      <c r="BR466" s="104"/>
      <c r="BS466" s="104"/>
      <c r="BT466" s="104"/>
      <c r="BU466" s="104"/>
      <c r="BV466" s="104"/>
      <c r="BW466" s="104"/>
      <c r="BX466" s="104"/>
      <c r="BY466" s="104"/>
      <c r="BZ466" s="104"/>
      <c r="CA466" s="104"/>
      <c r="CB466" s="104"/>
      <c r="CC466" s="104"/>
      <c r="CD466" s="104"/>
      <c r="CE466" s="104"/>
      <c r="CF466" s="104"/>
      <c r="CG466" s="104"/>
      <c r="CH466" s="104"/>
      <c r="CI466" s="104"/>
      <c r="CJ466" s="104"/>
      <c r="CK466" s="104"/>
    </row>
    <row r="467" spans="18:89" x14ac:dyDescent="0.35">
      <c r="R467" s="104"/>
      <c r="S467" s="104"/>
      <c r="T467" s="104"/>
      <c r="U467" s="104"/>
      <c r="V467" s="104"/>
      <c r="W467" s="104"/>
      <c r="X467" s="104"/>
      <c r="Y467" s="104"/>
      <c r="Z467" s="104"/>
      <c r="AA467" s="104"/>
      <c r="AB467" s="104"/>
      <c r="AC467" s="104"/>
      <c r="AD467" s="104"/>
      <c r="AE467" s="104"/>
      <c r="AF467" s="104"/>
      <c r="AG467" s="104"/>
      <c r="AH467" s="104"/>
      <c r="AI467" s="104"/>
      <c r="AJ467" s="104"/>
      <c r="AK467" s="104"/>
      <c r="AL467" s="104"/>
      <c r="AM467" s="104"/>
      <c r="AN467" s="104"/>
      <c r="AO467" s="104"/>
      <c r="AP467" s="104"/>
      <c r="AQ467" s="104"/>
      <c r="AR467" s="104"/>
      <c r="AS467" s="104"/>
      <c r="AT467" s="104"/>
      <c r="AU467" s="104"/>
      <c r="AV467" s="104"/>
      <c r="AW467" s="104"/>
      <c r="AX467" s="104"/>
      <c r="AY467" s="104"/>
      <c r="AZ467" s="104"/>
      <c r="BA467" s="104"/>
      <c r="BB467" s="104"/>
      <c r="BC467" s="104"/>
      <c r="BD467" s="104"/>
      <c r="BE467" s="104"/>
      <c r="BF467" s="104"/>
      <c r="BG467" s="104"/>
      <c r="BH467" s="104"/>
      <c r="BI467" s="104"/>
      <c r="BJ467" s="104"/>
      <c r="BK467" s="104"/>
      <c r="BL467" s="104"/>
      <c r="BM467" s="104"/>
      <c r="BN467" s="104"/>
      <c r="BO467" s="104"/>
      <c r="BP467" s="104"/>
      <c r="BQ467" s="104"/>
      <c r="BR467" s="104"/>
      <c r="BS467" s="104"/>
      <c r="BT467" s="104"/>
      <c r="BU467" s="104"/>
      <c r="BV467" s="104"/>
      <c r="BW467" s="104"/>
      <c r="BX467" s="104"/>
      <c r="BY467" s="104"/>
      <c r="BZ467" s="104"/>
      <c r="CA467" s="104"/>
      <c r="CB467" s="104"/>
      <c r="CC467" s="104"/>
      <c r="CD467" s="104"/>
      <c r="CE467" s="104"/>
      <c r="CF467" s="104"/>
      <c r="CG467" s="104"/>
      <c r="CH467" s="104"/>
      <c r="CI467" s="104"/>
      <c r="CJ467" s="104"/>
      <c r="CK467" s="104"/>
    </row>
    <row r="468" spans="18:89" x14ac:dyDescent="0.35">
      <c r="R468" s="104"/>
      <c r="S468" s="104"/>
      <c r="T468" s="104"/>
      <c r="U468" s="104"/>
      <c r="V468" s="104"/>
      <c r="W468" s="104"/>
      <c r="X468" s="104"/>
      <c r="Y468" s="104"/>
      <c r="Z468" s="104"/>
      <c r="AA468" s="104"/>
      <c r="AB468" s="104"/>
      <c r="AC468" s="104"/>
      <c r="AD468" s="104"/>
      <c r="AE468" s="104"/>
      <c r="AF468" s="104"/>
      <c r="AG468" s="104"/>
      <c r="AH468" s="104"/>
      <c r="AI468" s="104"/>
      <c r="AJ468" s="104"/>
      <c r="AK468" s="104"/>
      <c r="AL468" s="104"/>
      <c r="AM468" s="104"/>
      <c r="AN468" s="104"/>
      <c r="AO468" s="104"/>
      <c r="AP468" s="104"/>
      <c r="AQ468" s="104"/>
      <c r="AR468" s="104"/>
      <c r="AS468" s="104"/>
      <c r="AT468" s="104"/>
      <c r="AU468" s="104"/>
      <c r="AV468" s="104"/>
      <c r="AW468" s="104"/>
      <c r="AX468" s="104"/>
      <c r="AY468" s="104"/>
      <c r="AZ468" s="104"/>
      <c r="BA468" s="104"/>
      <c r="BB468" s="104"/>
      <c r="BC468" s="104"/>
      <c r="BD468" s="104"/>
      <c r="BE468" s="104"/>
      <c r="BF468" s="104"/>
      <c r="BG468" s="104"/>
      <c r="BH468" s="104"/>
      <c r="BI468" s="104"/>
      <c r="BJ468" s="104"/>
      <c r="BK468" s="104"/>
      <c r="BL468" s="104"/>
      <c r="BM468" s="104"/>
      <c r="BN468" s="104"/>
      <c r="BO468" s="104"/>
      <c r="BP468" s="104"/>
      <c r="BQ468" s="104"/>
      <c r="BR468" s="104"/>
      <c r="BS468" s="104"/>
      <c r="BT468" s="104"/>
      <c r="BU468" s="104"/>
      <c r="BV468" s="104"/>
      <c r="BW468" s="104"/>
      <c r="BX468" s="104"/>
      <c r="BY468" s="104"/>
      <c r="BZ468" s="104"/>
      <c r="CA468" s="104"/>
      <c r="CB468" s="104"/>
      <c r="CC468" s="104"/>
      <c r="CD468" s="104"/>
      <c r="CE468" s="104"/>
      <c r="CF468" s="104"/>
      <c r="CG468" s="104"/>
      <c r="CH468" s="104"/>
      <c r="CI468" s="104"/>
      <c r="CJ468" s="104"/>
      <c r="CK468" s="104"/>
    </row>
    <row r="469" spans="18:89" x14ac:dyDescent="0.35">
      <c r="R469" s="104"/>
      <c r="S469" s="104"/>
      <c r="T469" s="104"/>
      <c r="U469" s="104"/>
      <c r="V469" s="104"/>
      <c r="W469" s="104"/>
      <c r="X469" s="104"/>
      <c r="Y469" s="104"/>
      <c r="Z469" s="104"/>
      <c r="AA469" s="104"/>
      <c r="AB469" s="104"/>
      <c r="AC469" s="104"/>
      <c r="AD469" s="104"/>
      <c r="AE469" s="104"/>
      <c r="AF469" s="104"/>
      <c r="AG469" s="104"/>
      <c r="AH469" s="104"/>
      <c r="AI469" s="104"/>
      <c r="AJ469" s="104"/>
      <c r="AK469" s="104"/>
      <c r="AL469" s="104"/>
      <c r="AM469" s="104"/>
      <c r="AN469" s="104"/>
      <c r="AO469" s="104"/>
      <c r="AP469" s="104"/>
      <c r="AQ469" s="104"/>
      <c r="AR469" s="104"/>
      <c r="AS469" s="104"/>
      <c r="AT469" s="104"/>
      <c r="AU469" s="104"/>
      <c r="AV469" s="104"/>
      <c r="AW469" s="104"/>
      <c r="AX469" s="104"/>
      <c r="AY469" s="104"/>
      <c r="AZ469" s="104"/>
      <c r="BA469" s="104"/>
      <c r="BB469" s="104"/>
      <c r="BC469" s="104"/>
      <c r="BD469" s="104"/>
      <c r="BE469" s="104"/>
      <c r="BF469" s="104"/>
      <c r="BG469" s="104"/>
      <c r="BH469" s="104"/>
      <c r="BI469" s="104"/>
      <c r="BJ469" s="104"/>
      <c r="BK469" s="104"/>
      <c r="BL469" s="104"/>
      <c r="BM469" s="104"/>
      <c r="BN469" s="104"/>
      <c r="BO469" s="104"/>
      <c r="BP469" s="104"/>
      <c r="BQ469" s="104"/>
      <c r="BR469" s="104"/>
      <c r="BS469" s="104"/>
      <c r="BT469" s="104"/>
      <c r="BU469" s="104"/>
      <c r="BV469" s="104"/>
      <c r="BW469" s="104"/>
      <c r="BX469" s="104"/>
      <c r="BY469" s="104"/>
      <c r="BZ469" s="104"/>
      <c r="CA469" s="104"/>
      <c r="CB469" s="104"/>
      <c r="CC469" s="104"/>
      <c r="CD469" s="104"/>
      <c r="CE469" s="104"/>
      <c r="CF469" s="104"/>
      <c r="CG469" s="104"/>
      <c r="CH469" s="104"/>
      <c r="CI469" s="104"/>
      <c r="CJ469" s="104"/>
      <c r="CK469" s="104"/>
    </row>
    <row r="470" spans="18:89" x14ac:dyDescent="0.35">
      <c r="R470" s="104"/>
      <c r="S470" s="104"/>
      <c r="T470" s="104"/>
      <c r="U470" s="104"/>
      <c r="V470" s="104"/>
      <c r="W470" s="104"/>
      <c r="X470" s="104"/>
      <c r="Y470" s="104"/>
      <c r="Z470" s="104"/>
      <c r="AA470" s="104"/>
      <c r="AB470" s="104"/>
      <c r="AC470" s="104"/>
      <c r="AD470" s="104"/>
      <c r="AE470" s="104"/>
      <c r="AF470" s="104"/>
      <c r="AG470" s="104"/>
      <c r="AH470" s="104"/>
      <c r="AI470" s="104"/>
      <c r="AJ470" s="104"/>
      <c r="AK470" s="104"/>
      <c r="AL470" s="104"/>
      <c r="AM470" s="104"/>
      <c r="AN470" s="104"/>
      <c r="AO470" s="104"/>
      <c r="AP470" s="104"/>
      <c r="AQ470" s="104"/>
      <c r="AR470" s="104"/>
      <c r="AS470" s="104"/>
      <c r="AT470" s="104"/>
      <c r="AU470" s="104"/>
      <c r="AV470" s="104"/>
      <c r="AW470" s="104"/>
      <c r="AX470" s="104"/>
      <c r="AY470" s="104"/>
      <c r="AZ470" s="104"/>
      <c r="BA470" s="104"/>
      <c r="BB470" s="104"/>
      <c r="BC470" s="104"/>
      <c r="BD470" s="104"/>
      <c r="BE470" s="104"/>
      <c r="BF470" s="104"/>
      <c r="BG470" s="104"/>
      <c r="BH470" s="104"/>
      <c r="BI470" s="104"/>
      <c r="BJ470" s="104"/>
      <c r="BK470" s="104"/>
      <c r="BL470" s="104"/>
      <c r="BM470" s="104"/>
      <c r="BN470" s="104"/>
      <c r="BO470" s="104"/>
      <c r="BP470" s="104"/>
      <c r="BQ470" s="104"/>
      <c r="BR470" s="104"/>
      <c r="BS470" s="104"/>
      <c r="BT470" s="104"/>
      <c r="BU470" s="104"/>
      <c r="BV470" s="104"/>
      <c r="BW470" s="104"/>
      <c r="BX470" s="104"/>
      <c r="BY470" s="104"/>
      <c r="BZ470" s="104"/>
      <c r="CA470" s="104"/>
      <c r="CB470" s="104"/>
      <c r="CC470" s="104"/>
      <c r="CD470" s="104"/>
      <c r="CE470" s="104"/>
      <c r="CF470" s="104"/>
      <c r="CG470" s="104"/>
      <c r="CH470" s="104"/>
      <c r="CI470" s="104"/>
      <c r="CJ470" s="104"/>
      <c r="CK470" s="104"/>
    </row>
    <row r="471" spans="18:89" x14ac:dyDescent="0.35">
      <c r="R471" s="104"/>
      <c r="S471" s="104"/>
      <c r="T471" s="104"/>
      <c r="U471" s="104"/>
      <c r="V471" s="104"/>
      <c r="W471" s="104"/>
      <c r="X471" s="104"/>
      <c r="Y471" s="104"/>
      <c r="Z471" s="104"/>
      <c r="AA471" s="104"/>
      <c r="AB471" s="104"/>
      <c r="AC471" s="104"/>
      <c r="AD471" s="104"/>
      <c r="AE471" s="104"/>
      <c r="AF471" s="104"/>
      <c r="AG471" s="104"/>
      <c r="AH471" s="104"/>
      <c r="AI471" s="104"/>
      <c r="AJ471" s="104"/>
      <c r="AK471" s="104"/>
      <c r="AL471" s="104"/>
      <c r="AM471" s="104"/>
      <c r="AN471" s="104"/>
      <c r="AO471" s="104"/>
      <c r="AP471" s="104"/>
      <c r="AQ471" s="104"/>
      <c r="AR471" s="104"/>
      <c r="AS471" s="104"/>
      <c r="AT471" s="104"/>
      <c r="AU471" s="104"/>
      <c r="AV471" s="104"/>
      <c r="AW471" s="104"/>
      <c r="AX471" s="104"/>
      <c r="AY471" s="104"/>
      <c r="AZ471" s="104"/>
      <c r="BA471" s="104"/>
      <c r="BB471" s="104"/>
      <c r="BC471" s="104"/>
      <c r="BD471" s="104"/>
      <c r="BE471" s="104"/>
      <c r="BF471" s="104"/>
      <c r="BG471" s="104"/>
      <c r="BH471" s="104"/>
      <c r="BI471" s="104"/>
      <c r="BJ471" s="104"/>
      <c r="BK471" s="104"/>
      <c r="BL471" s="104"/>
      <c r="BM471" s="104"/>
      <c r="BN471" s="104"/>
      <c r="BO471" s="104"/>
      <c r="BP471" s="104"/>
      <c r="BQ471" s="104"/>
      <c r="BR471" s="104"/>
      <c r="BS471" s="104"/>
      <c r="BT471" s="104"/>
      <c r="BU471" s="104"/>
      <c r="BV471" s="104"/>
      <c r="BW471" s="104"/>
      <c r="BX471" s="104"/>
      <c r="BY471" s="104"/>
      <c r="BZ471" s="104"/>
      <c r="CA471" s="104"/>
      <c r="CB471" s="104"/>
      <c r="CC471" s="104"/>
      <c r="CD471" s="104"/>
      <c r="CE471" s="104"/>
      <c r="CF471" s="104"/>
      <c r="CG471" s="104"/>
      <c r="CH471" s="104"/>
      <c r="CI471" s="104"/>
      <c r="CJ471" s="104"/>
      <c r="CK471" s="104"/>
    </row>
    <row r="472" spans="18:89" x14ac:dyDescent="0.35">
      <c r="R472" s="104"/>
      <c r="S472" s="104"/>
      <c r="T472" s="104"/>
      <c r="U472" s="104"/>
      <c r="V472" s="104"/>
      <c r="W472" s="104"/>
      <c r="X472" s="104"/>
      <c r="Y472" s="104"/>
      <c r="Z472" s="104"/>
      <c r="AA472" s="104"/>
      <c r="AB472" s="104"/>
      <c r="AC472" s="104"/>
      <c r="AD472" s="104"/>
      <c r="AE472" s="104"/>
      <c r="AF472" s="104"/>
      <c r="AG472" s="104"/>
      <c r="AH472" s="104"/>
      <c r="AI472" s="104"/>
      <c r="AJ472" s="104"/>
      <c r="AK472" s="104"/>
      <c r="AL472" s="104"/>
      <c r="AM472" s="104"/>
      <c r="AN472" s="104"/>
      <c r="AO472" s="104"/>
      <c r="AP472" s="104"/>
      <c r="AQ472" s="104"/>
      <c r="AR472" s="104"/>
      <c r="AS472" s="104"/>
      <c r="AT472" s="104"/>
      <c r="AU472" s="104"/>
      <c r="AV472" s="104"/>
      <c r="AW472" s="104"/>
      <c r="AX472" s="104"/>
      <c r="AY472" s="104"/>
      <c r="AZ472" s="104"/>
      <c r="BA472" s="104"/>
      <c r="BB472" s="104"/>
      <c r="BC472" s="104"/>
      <c r="BD472" s="104"/>
      <c r="BE472" s="104"/>
      <c r="BF472" s="104"/>
      <c r="BG472" s="104"/>
      <c r="BH472" s="104"/>
      <c r="BI472" s="104"/>
      <c r="BJ472" s="104"/>
      <c r="BK472" s="104"/>
      <c r="BL472" s="104"/>
      <c r="BM472" s="104"/>
      <c r="BN472" s="104"/>
      <c r="BO472" s="104"/>
      <c r="BP472" s="104"/>
      <c r="BQ472" s="104"/>
      <c r="BR472" s="104"/>
      <c r="BS472" s="104"/>
      <c r="BT472" s="104"/>
      <c r="BU472" s="104"/>
      <c r="BV472" s="104"/>
      <c r="BW472" s="104"/>
      <c r="BX472" s="104"/>
      <c r="BY472" s="104"/>
      <c r="BZ472" s="104"/>
      <c r="CA472" s="104"/>
      <c r="CB472" s="104"/>
      <c r="CC472" s="104"/>
      <c r="CD472" s="104"/>
      <c r="CE472" s="104"/>
      <c r="CF472" s="104"/>
      <c r="CG472" s="104"/>
      <c r="CH472" s="104"/>
      <c r="CI472" s="104"/>
      <c r="CJ472" s="104"/>
      <c r="CK472" s="104"/>
    </row>
    <row r="473" spans="18:89" x14ac:dyDescent="0.35">
      <c r="R473" s="104"/>
      <c r="S473" s="104"/>
      <c r="T473" s="104"/>
      <c r="U473" s="104"/>
      <c r="V473" s="104"/>
      <c r="W473" s="104"/>
      <c r="X473" s="104"/>
      <c r="Y473" s="104"/>
      <c r="Z473" s="104"/>
      <c r="AA473" s="104"/>
      <c r="AB473" s="104"/>
      <c r="AC473" s="104"/>
      <c r="AD473" s="104"/>
      <c r="AE473" s="104"/>
      <c r="AF473" s="104"/>
      <c r="AG473" s="104"/>
      <c r="AH473" s="104"/>
      <c r="AI473" s="104"/>
      <c r="AJ473" s="104"/>
      <c r="AK473" s="104"/>
      <c r="AL473" s="104"/>
      <c r="AM473" s="104"/>
      <c r="AN473" s="104"/>
      <c r="AO473" s="104"/>
      <c r="AP473" s="104"/>
      <c r="AQ473" s="104"/>
      <c r="AR473" s="104"/>
      <c r="AS473" s="104"/>
      <c r="AT473" s="104"/>
      <c r="AU473" s="104"/>
      <c r="AV473" s="104"/>
      <c r="AW473" s="104"/>
      <c r="AX473" s="104"/>
      <c r="AY473" s="104"/>
      <c r="AZ473" s="104"/>
      <c r="BA473" s="104"/>
      <c r="BB473" s="104"/>
      <c r="BC473" s="104"/>
      <c r="BD473" s="104"/>
      <c r="BE473" s="104"/>
      <c r="BF473" s="104"/>
      <c r="BG473" s="104"/>
      <c r="BH473" s="104"/>
      <c r="BI473" s="104"/>
      <c r="BJ473" s="104"/>
      <c r="BK473" s="104"/>
      <c r="BL473" s="104"/>
      <c r="BM473" s="104"/>
      <c r="BN473" s="104"/>
      <c r="BO473" s="104"/>
      <c r="BP473" s="104"/>
      <c r="BQ473" s="104"/>
      <c r="BR473" s="104"/>
      <c r="BS473" s="104"/>
      <c r="BT473" s="104"/>
      <c r="BU473" s="104"/>
      <c r="BV473" s="104"/>
      <c r="BW473" s="104"/>
      <c r="BX473" s="104"/>
      <c r="BY473" s="104"/>
      <c r="BZ473" s="104"/>
      <c r="CA473" s="104"/>
      <c r="CB473" s="104"/>
      <c r="CC473" s="104"/>
      <c r="CD473" s="104"/>
      <c r="CE473" s="104"/>
      <c r="CF473" s="104"/>
      <c r="CG473" s="104"/>
      <c r="CH473" s="104"/>
      <c r="CI473" s="104"/>
      <c r="CJ473" s="104"/>
      <c r="CK473" s="104"/>
    </row>
    <row r="474" spans="18:89" x14ac:dyDescent="0.35">
      <c r="R474" s="104"/>
      <c r="S474" s="104"/>
      <c r="T474" s="104"/>
      <c r="U474" s="104"/>
      <c r="V474" s="104"/>
      <c r="W474" s="104"/>
      <c r="X474" s="104"/>
      <c r="Y474" s="104"/>
      <c r="Z474" s="104"/>
      <c r="AA474" s="104"/>
      <c r="AB474" s="104"/>
      <c r="AC474" s="104"/>
      <c r="AD474" s="104"/>
      <c r="AE474" s="104"/>
      <c r="AF474" s="104"/>
      <c r="AG474" s="104"/>
      <c r="AH474" s="104"/>
      <c r="AI474" s="104"/>
      <c r="AJ474" s="104"/>
      <c r="AK474" s="104"/>
      <c r="AL474" s="104"/>
      <c r="AM474" s="104"/>
      <c r="AN474" s="104"/>
      <c r="AO474" s="104"/>
      <c r="AP474" s="104"/>
      <c r="AQ474" s="104"/>
      <c r="AR474" s="104"/>
      <c r="AS474" s="104"/>
      <c r="AT474" s="104"/>
      <c r="AU474" s="104"/>
      <c r="AV474" s="104"/>
      <c r="AW474" s="104"/>
      <c r="AX474" s="104"/>
      <c r="AY474" s="104"/>
      <c r="AZ474" s="104"/>
      <c r="BA474" s="104"/>
      <c r="BB474" s="104"/>
      <c r="BC474" s="104"/>
      <c r="BD474" s="104"/>
      <c r="BE474" s="104"/>
      <c r="BF474" s="104"/>
      <c r="BG474" s="104"/>
      <c r="BH474" s="104"/>
      <c r="BI474" s="104"/>
      <c r="BJ474" s="104"/>
      <c r="BK474" s="104"/>
      <c r="BL474" s="104"/>
      <c r="BM474" s="104"/>
      <c r="BN474" s="104"/>
      <c r="BO474" s="104"/>
      <c r="BP474" s="104"/>
      <c r="BQ474" s="104"/>
      <c r="BR474" s="104"/>
      <c r="BS474" s="104"/>
      <c r="BT474" s="104"/>
      <c r="BU474" s="104"/>
      <c r="BV474" s="104"/>
      <c r="BW474" s="104"/>
      <c r="BX474" s="104"/>
      <c r="BY474" s="104"/>
      <c r="BZ474" s="104"/>
      <c r="CA474" s="104"/>
      <c r="CB474" s="104"/>
      <c r="CC474" s="104"/>
      <c r="CD474" s="104"/>
      <c r="CE474" s="104"/>
      <c r="CF474" s="104"/>
      <c r="CG474" s="104"/>
      <c r="CH474" s="104"/>
      <c r="CI474" s="104"/>
      <c r="CJ474" s="104"/>
      <c r="CK474" s="104"/>
    </row>
    <row r="475" spans="18:89" x14ac:dyDescent="0.35">
      <c r="R475" s="104"/>
      <c r="S475" s="104"/>
      <c r="T475" s="104"/>
      <c r="U475" s="104"/>
      <c r="V475" s="104"/>
      <c r="W475" s="104"/>
      <c r="X475" s="104"/>
      <c r="Y475" s="104"/>
      <c r="Z475" s="104"/>
      <c r="AA475" s="104"/>
      <c r="AB475" s="104"/>
      <c r="AC475" s="104"/>
      <c r="AD475" s="104"/>
      <c r="AE475" s="104"/>
      <c r="AF475" s="104"/>
      <c r="AG475" s="104"/>
      <c r="AH475" s="104"/>
      <c r="AI475" s="104"/>
      <c r="AJ475" s="104"/>
      <c r="AK475" s="104"/>
      <c r="AL475" s="104"/>
      <c r="AM475" s="104"/>
      <c r="AN475" s="104"/>
      <c r="AO475" s="104"/>
      <c r="AP475" s="104"/>
      <c r="AQ475" s="104"/>
      <c r="AR475" s="104"/>
      <c r="AS475" s="104"/>
      <c r="AT475" s="104"/>
      <c r="AU475" s="104"/>
      <c r="AV475" s="104"/>
      <c r="AW475" s="104"/>
      <c r="AX475" s="104"/>
      <c r="AY475" s="104"/>
      <c r="AZ475" s="104"/>
      <c r="BA475" s="104"/>
      <c r="BB475" s="104"/>
      <c r="BC475" s="104"/>
      <c r="BD475" s="104"/>
      <c r="BE475" s="104"/>
      <c r="BF475" s="104"/>
      <c r="BG475" s="104"/>
      <c r="BH475" s="104"/>
      <c r="BI475" s="104"/>
      <c r="BJ475" s="104"/>
      <c r="BK475" s="104"/>
      <c r="BL475" s="104"/>
      <c r="BM475" s="104"/>
      <c r="BN475" s="104"/>
      <c r="BO475" s="104"/>
      <c r="BP475" s="104"/>
      <c r="BQ475" s="104"/>
      <c r="BR475" s="104"/>
      <c r="BS475" s="104"/>
      <c r="BT475" s="104"/>
      <c r="BU475" s="104"/>
      <c r="BV475" s="104"/>
      <c r="BW475" s="104"/>
      <c r="BX475" s="104"/>
      <c r="BY475" s="104"/>
      <c r="BZ475" s="104"/>
      <c r="CA475" s="104"/>
      <c r="CB475" s="104"/>
      <c r="CC475" s="104"/>
      <c r="CD475" s="104"/>
      <c r="CE475" s="104"/>
      <c r="CF475" s="104"/>
      <c r="CG475" s="104"/>
      <c r="CH475" s="104"/>
      <c r="CI475" s="104"/>
      <c r="CJ475" s="104"/>
      <c r="CK475" s="104"/>
    </row>
    <row r="476" spans="18:89" x14ac:dyDescent="0.35">
      <c r="R476" s="104"/>
      <c r="S476" s="104"/>
      <c r="T476" s="104"/>
      <c r="U476" s="104"/>
      <c r="V476" s="104"/>
      <c r="W476" s="104"/>
      <c r="X476" s="104"/>
      <c r="Y476" s="104"/>
      <c r="Z476" s="104"/>
      <c r="AA476" s="104"/>
      <c r="AB476" s="104"/>
      <c r="AC476" s="104"/>
      <c r="AD476" s="104"/>
      <c r="AE476" s="104"/>
      <c r="AF476" s="104"/>
      <c r="AG476" s="104"/>
      <c r="AH476" s="104"/>
      <c r="AI476" s="104"/>
      <c r="AJ476" s="104"/>
      <c r="AK476" s="104"/>
      <c r="AL476" s="104"/>
      <c r="AM476" s="104"/>
      <c r="AN476" s="104"/>
      <c r="AO476" s="104"/>
      <c r="AP476" s="104"/>
      <c r="AQ476" s="104"/>
      <c r="AR476" s="104"/>
      <c r="AS476" s="104"/>
      <c r="AT476" s="104"/>
      <c r="AU476" s="104"/>
      <c r="AV476" s="104"/>
      <c r="AW476" s="104"/>
      <c r="AX476" s="104"/>
      <c r="AY476" s="104"/>
      <c r="AZ476" s="104"/>
      <c r="BA476" s="104"/>
      <c r="BB476" s="104"/>
      <c r="BC476" s="104"/>
      <c r="BD476" s="104"/>
      <c r="BE476" s="104"/>
      <c r="BF476" s="104"/>
      <c r="BG476" s="104"/>
      <c r="BH476" s="104"/>
      <c r="BI476" s="104"/>
      <c r="BJ476" s="104"/>
      <c r="BK476" s="104"/>
      <c r="BL476" s="104"/>
      <c r="BM476" s="104"/>
      <c r="BN476" s="104"/>
      <c r="BO476" s="104"/>
      <c r="BP476" s="104"/>
      <c r="BQ476" s="104"/>
      <c r="BR476" s="104"/>
      <c r="BS476" s="104"/>
      <c r="BT476" s="104"/>
      <c r="BU476" s="104"/>
      <c r="BV476" s="104"/>
      <c r="BW476" s="104"/>
      <c r="BX476" s="104"/>
      <c r="BY476" s="104"/>
      <c r="BZ476" s="104"/>
      <c r="CA476" s="104"/>
      <c r="CB476" s="104"/>
      <c r="CC476" s="104"/>
      <c r="CD476" s="104"/>
      <c r="CE476" s="104"/>
      <c r="CF476" s="104"/>
      <c r="CG476" s="104"/>
      <c r="CH476" s="104"/>
      <c r="CI476" s="104"/>
      <c r="CJ476" s="104"/>
      <c r="CK476" s="104"/>
    </row>
    <row r="477" spans="18:89" x14ac:dyDescent="0.35">
      <c r="R477" s="104"/>
      <c r="S477" s="104"/>
      <c r="T477" s="104"/>
      <c r="U477" s="104"/>
      <c r="V477" s="104"/>
      <c r="W477" s="104"/>
      <c r="X477" s="104"/>
      <c r="Y477" s="104"/>
      <c r="Z477" s="104"/>
      <c r="AA477" s="104"/>
      <c r="AB477" s="104"/>
      <c r="AC477" s="104"/>
      <c r="AD477" s="104"/>
      <c r="AE477" s="104"/>
      <c r="AF477" s="104"/>
      <c r="AG477" s="104"/>
      <c r="AH477" s="104"/>
      <c r="AI477" s="104"/>
      <c r="AJ477" s="104"/>
      <c r="AK477" s="104"/>
      <c r="AL477" s="104"/>
      <c r="AM477" s="104"/>
      <c r="AN477" s="104"/>
      <c r="AO477" s="104"/>
      <c r="AP477" s="104"/>
      <c r="AQ477" s="104"/>
      <c r="AR477" s="104"/>
      <c r="AS477" s="104"/>
      <c r="AT477" s="104"/>
      <c r="AU477" s="104"/>
      <c r="AV477" s="104"/>
      <c r="AW477" s="104"/>
      <c r="AX477" s="104"/>
      <c r="AY477" s="104"/>
      <c r="AZ477" s="104"/>
      <c r="BA477" s="104"/>
      <c r="BB477" s="104"/>
      <c r="BC477" s="104"/>
      <c r="BD477" s="104"/>
      <c r="BE477" s="104"/>
      <c r="BF477" s="104"/>
      <c r="BG477" s="104"/>
      <c r="BH477" s="104"/>
      <c r="BI477" s="104"/>
      <c r="BJ477" s="104"/>
      <c r="BK477" s="104"/>
      <c r="BL477" s="104"/>
      <c r="BM477" s="104"/>
      <c r="BN477" s="104"/>
      <c r="BO477" s="104"/>
      <c r="BP477" s="104"/>
      <c r="BQ477" s="104"/>
      <c r="BR477" s="104"/>
      <c r="BS477" s="104"/>
      <c r="BT477" s="104"/>
      <c r="BU477" s="104"/>
      <c r="BV477" s="104"/>
      <c r="BW477" s="104"/>
      <c r="BX477" s="104"/>
      <c r="BY477" s="104"/>
      <c r="BZ477" s="104"/>
      <c r="CA477" s="104"/>
      <c r="CB477" s="104"/>
      <c r="CC477" s="104"/>
      <c r="CD477" s="104"/>
      <c r="CE477" s="104"/>
      <c r="CF477" s="104"/>
      <c r="CG477" s="104"/>
      <c r="CH477" s="104"/>
      <c r="CI477" s="104"/>
      <c r="CJ477" s="104"/>
      <c r="CK477" s="104"/>
    </row>
    <row r="478" spans="18:89" x14ac:dyDescent="0.35">
      <c r="R478" s="104"/>
      <c r="S478" s="104"/>
      <c r="T478" s="104"/>
      <c r="U478" s="104"/>
      <c r="V478" s="104"/>
      <c r="W478" s="104"/>
      <c r="X478" s="104"/>
      <c r="Y478" s="104"/>
      <c r="Z478" s="104"/>
      <c r="AA478" s="104"/>
      <c r="AB478" s="104"/>
      <c r="AC478" s="104"/>
      <c r="AD478" s="104"/>
      <c r="AE478" s="104"/>
      <c r="AF478" s="104"/>
      <c r="AG478" s="104"/>
      <c r="AH478" s="104"/>
      <c r="AI478" s="104"/>
      <c r="AJ478" s="104"/>
      <c r="AK478" s="104"/>
      <c r="AL478" s="104"/>
      <c r="AM478" s="104"/>
      <c r="AN478" s="104"/>
      <c r="AO478" s="104"/>
      <c r="AP478" s="104"/>
      <c r="AQ478" s="104"/>
      <c r="AR478" s="104"/>
      <c r="AS478" s="104"/>
      <c r="AT478" s="104"/>
      <c r="AU478" s="104"/>
      <c r="AV478" s="104"/>
      <c r="AW478" s="104"/>
      <c r="AX478" s="104"/>
      <c r="AY478" s="104"/>
      <c r="AZ478" s="104"/>
      <c r="BA478" s="104"/>
      <c r="BB478" s="104"/>
      <c r="BC478" s="104"/>
      <c r="BD478" s="104"/>
      <c r="BE478" s="104"/>
      <c r="BF478" s="104"/>
      <c r="BG478" s="104"/>
      <c r="BH478" s="104"/>
      <c r="BI478" s="104"/>
      <c r="BJ478" s="104"/>
      <c r="BK478" s="104"/>
      <c r="BL478" s="104"/>
      <c r="BM478" s="104"/>
      <c r="BN478" s="104"/>
      <c r="BO478" s="104"/>
      <c r="BP478" s="104"/>
      <c r="BQ478" s="104"/>
      <c r="BR478" s="104"/>
      <c r="BS478" s="104"/>
      <c r="BT478" s="104"/>
      <c r="BU478" s="104"/>
      <c r="BV478" s="104"/>
      <c r="BW478" s="104"/>
      <c r="BX478" s="104"/>
      <c r="BY478" s="104"/>
      <c r="BZ478" s="104"/>
      <c r="CA478" s="104"/>
      <c r="CB478" s="104"/>
      <c r="CC478" s="104"/>
      <c r="CD478" s="104"/>
      <c r="CE478" s="104"/>
      <c r="CF478" s="104"/>
      <c r="CG478" s="104"/>
      <c r="CH478" s="104"/>
      <c r="CI478" s="104"/>
      <c r="CJ478" s="104"/>
      <c r="CK478" s="104"/>
    </row>
    <row r="479" spans="18:89" x14ac:dyDescent="0.35">
      <c r="R479" s="104"/>
      <c r="S479" s="104"/>
      <c r="T479" s="104"/>
      <c r="U479" s="104"/>
      <c r="V479" s="104"/>
      <c r="W479" s="104"/>
      <c r="X479" s="104"/>
      <c r="Y479" s="104"/>
      <c r="Z479" s="104"/>
      <c r="AA479" s="104"/>
      <c r="AB479" s="104"/>
      <c r="AC479" s="104"/>
      <c r="AD479" s="104"/>
      <c r="AE479" s="104"/>
      <c r="AF479" s="104"/>
      <c r="AG479" s="104"/>
      <c r="AH479" s="104"/>
      <c r="AI479" s="104"/>
      <c r="AJ479" s="104"/>
      <c r="AK479" s="104"/>
      <c r="AL479" s="104"/>
      <c r="AM479" s="104"/>
      <c r="AN479" s="104"/>
      <c r="AO479" s="104"/>
      <c r="AP479" s="104"/>
      <c r="AQ479" s="104"/>
      <c r="AR479" s="104"/>
      <c r="AS479" s="104"/>
      <c r="AT479" s="104"/>
      <c r="AU479" s="104"/>
      <c r="AV479" s="104"/>
      <c r="AW479" s="104"/>
      <c r="AX479" s="104"/>
      <c r="AY479" s="104"/>
      <c r="AZ479" s="104"/>
      <c r="BA479" s="104"/>
      <c r="BB479" s="104"/>
      <c r="BC479" s="104"/>
      <c r="BD479" s="104"/>
      <c r="BE479" s="104"/>
      <c r="BF479" s="104"/>
      <c r="BG479" s="104"/>
      <c r="BH479" s="104"/>
      <c r="BI479" s="104"/>
      <c r="BJ479" s="104"/>
      <c r="BK479" s="104"/>
      <c r="BL479" s="104"/>
      <c r="BM479" s="104"/>
      <c r="BN479" s="104"/>
      <c r="BO479" s="104"/>
      <c r="BP479" s="104"/>
      <c r="BQ479" s="104"/>
      <c r="BR479" s="104"/>
      <c r="BS479" s="104"/>
      <c r="BT479" s="104"/>
      <c r="BU479" s="104"/>
      <c r="BV479" s="104"/>
      <c r="BW479" s="104"/>
      <c r="BX479" s="104"/>
      <c r="BY479" s="104"/>
      <c r="BZ479" s="104"/>
      <c r="CA479" s="104"/>
      <c r="CB479" s="104"/>
      <c r="CC479" s="104"/>
      <c r="CD479" s="104"/>
      <c r="CE479" s="104"/>
      <c r="CF479" s="104"/>
      <c r="CG479" s="104"/>
      <c r="CH479" s="104"/>
      <c r="CI479" s="104"/>
      <c r="CJ479" s="104"/>
      <c r="CK479" s="104"/>
    </row>
    <row r="480" spans="18:89" x14ac:dyDescent="0.35">
      <c r="R480" s="104"/>
      <c r="S480" s="104"/>
      <c r="T480" s="104"/>
      <c r="U480" s="104"/>
      <c r="V480" s="104"/>
      <c r="W480" s="104"/>
      <c r="X480" s="104"/>
      <c r="Y480" s="104"/>
      <c r="Z480" s="104"/>
      <c r="AA480" s="104"/>
      <c r="AB480" s="104"/>
      <c r="AC480" s="104"/>
      <c r="AD480" s="104"/>
      <c r="AE480" s="104"/>
      <c r="AF480" s="104"/>
      <c r="AG480" s="104"/>
      <c r="AH480" s="104"/>
      <c r="AI480" s="104"/>
      <c r="AJ480" s="104"/>
      <c r="AK480" s="104"/>
      <c r="AL480" s="104"/>
      <c r="AM480" s="104"/>
      <c r="AN480" s="104"/>
      <c r="AO480" s="104"/>
      <c r="AP480" s="104"/>
      <c r="AQ480" s="104"/>
      <c r="AR480" s="104"/>
      <c r="AS480" s="104"/>
      <c r="AT480" s="104"/>
      <c r="AU480" s="104"/>
      <c r="AV480" s="104"/>
      <c r="AW480" s="104"/>
      <c r="AX480" s="104"/>
      <c r="AY480" s="104"/>
      <c r="AZ480" s="104"/>
      <c r="BA480" s="104"/>
      <c r="BB480" s="104"/>
      <c r="BC480" s="104"/>
      <c r="BD480" s="104"/>
      <c r="BE480" s="104"/>
      <c r="BF480" s="104"/>
      <c r="BG480" s="104"/>
      <c r="BH480" s="104"/>
      <c r="BI480" s="104"/>
      <c r="BJ480" s="104"/>
      <c r="BK480" s="104"/>
      <c r="BL480" s="104"/>
      <c r="BM480" s="104"/>
      <c r="BN480" s="104"/>
      <c r="BO480" s="104"/>
      <c r="BP480" s="104"/>
      <c r="BQ480" s="104"/>
      <c r="BR480" s="104"/>
      <c r="BS480" s="104"/>
      <c r="BT480" s="104"/>
      <c r="BU480" s="104"/>
      <c r="BV480" s="104"/>
      <c r="BW480" s="104"/>
      <c r="BX480" s="104"/>
      <c r="BY480" s="104"/>
      <c r="BZ480" s="104"/>
      <c r="CA480" s="104"/>
      <c r="CB480" s="104"/>
      <c r="CC480" s="104"/>
      <c r="CD480" s="104"/>
      <c r="CE480" s="104"/>
      <c r="CF480" s="104"/>
      <c r="CG480" s="104"/>
      <c r="CH480" s="104"/>
      <c r="CI480" s="104"/>
      <c r="CJ480" s="104"/>
      <c r="CK480" s="104"/>
    </row>
    <row r="481" spans="18:89" x14ac:dyDescent="0.35">
      <c r="R481" s="104"/>
      <c r="S481" s="104"/>
      <c r="T481" s="104"/>
      <c r="U481" s="104"/>
      <c r="V481" s="104"/>
      <c r="W481" s="104"/>
      <c r="X481" s="104"/>
      <c r="Y481" s="104"/>
      <c r="Z481" s="104"/>
      <c r="AA481" s="104"/>
      <c r="AB481" s="104"/>
      <c r="AC481" s="104"/>
      <c r="AD481" s="104"/>
      <c r="AE481" s="104"/>
      <c r="AF481" s="104"/>
      <c r="AG481" s="104"/>
      <c r="AH481" s="104"/>
      <c r="AI481" s="104"/>
      <c r="AJ481" s="104"/>
      <c r="AK481" s="104"/>
      <c r="AL481" s="104"/>
      <c r="AM481" s="104"/>
      <c r="AN481" s="104"/>
      <c r="AO481" s="104"/>
      <c r="AP481" s="104"/>
      <c r="AQ481" s="104"/>
      <c r="AR481" s="104"/>
      <c r="AS481" s="104"/>
      <c r="AT481" s="104"/>
      <c r="AU481" s="104"/>
      <c r="AV481" s="104"/>
      <c r="AW481" s="104"/>
      <c r="AX481" s="104"/>
      <c r="AY481" s="104"/>
      <c r="AZ481" s="104"/>
      <c r="BA481" s="104"/>
      <c r="BB481" s="104"/>
      <c r="BC481" s="104"/>
      <c r="BD481" s="104"/>
      <c r="BE481" s="104"/>
      <c r="BF481" s="104"/>
      <c r="BG481" s="104"/>
      <c r="BH481" s="104"/>
      <c r="BI481" s="104"/>
      <c r="BJ481" s="104"/>
      <c r="BK481" s="104"/>
      <c r="BL481" s="104"/>
      <c r="BM481" s="104"/>
      <c r="BN481" s="104"/>
      <c r="BO481" s="104"/>
      <c r="BP481" s="104"/>
      <c r="BQ481" s="104"/>
      <c r="BR481" s="104"/>
      <c r="BS481" s="104"/>
      <c r="BT481" s="104"/>
      <c r="BU481" s="104"/>
      <c r="BV481" s="104"/>
      <c r="BW481" s="104"/>
      <c r="BX481" s="104"/>
      <c r="BY481" s="104"/>
      <c r="BZ481" s="104"/>
      <c r="CA481" s="104"/>
      <c r="CB481" s="104"/>
      <c r="CC481" s="104"/>
      <c r="CD481" s="104"/>
      <c r="CE481" s="104"/>
      <c r="CF481" s="104"/>
      <c r="CG481" s="104"/>
      <c r="CH481" s="104"/>
      <c r="CI481" s="104"/>
      <c r="CJ481" s="104"/>
      <c r="CK481" s="104"/>
    </row>
    <row r="482" spans="18:89" x14ac:dyDescent="0.35">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4"/>
      <c r="AY482" s="104"/>
      <c r="AZ482" s="104"/>
      <c r="BA482" s="104"/>
      <c r="BB482" s="104"/>
      <c r="BC482" s="104"/>
      <c r="BD482" s="104"/>
      <c r="BE482" s="104"/>
      <c r="BF482" s="104"/>
      <c r="BG482" s="104"/>
      <c r="BH482" s="104"/>
      <c r="BI482" s="104"/>
      <c r="BJ482" s="104"/>
      <c r="BK482" s="104"/>
      <c r="BL482" s="104"/>
      <c r="BM482" s="104"/>
      <c r="BN482" s="104"/>
      <c r="BO482" s="104"/>
      <c r="BP482" s="104"/>
      <c r="BQ482" s="104"/>
      <c r="BR482" s="104"/>
      <c r="BS482" s="104"/>
      <c r="BT482" s="104"/>
      <c r="BU482" s="104"/>
      <c r="BV482" s="104"/>
      <c r="BW482" s="104"/>
      <c r="BX482" s="104"/>
      <c r="BY482" s="104"/>
      <c r="BZ482" s="104"/>
      <c r="CA482" s="104"/>
      <c r="CB482" s="104"/>
      <c r="CC482" s="104"/>
      <c r="CD482" s="104"/>
      <c r="CE482" s="104"/>
      <c r="CF482" s="104"/>
      <c r="CG482" s="104"/>
      <c r="CH482" s="104"/>
      <c r="CI482" s="104"/>
      <c r="CJ482" s="104"/>
      <c r="CK482" s="104"/>
    </row>
    <row r="483" spans="18:89" x14ac:dyDescent="0.35">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04"/>
      <c r="AY483" s="104"/>
      <c r="AZ483" s="104"/>
      <c r="BA483" s="104"/>
      <c r="BB483" s="104"/>
      <c r="BC483" s="104"/>
      <c r="BD483" s="104"/>
      <c r="BE483" s="104"/>
      <c r="BF483" s="104"/>
      <c r="BG483" s="104"/>
      <c r="BH483" s="104"/>
      <c r="BI483" s="104"/>
      <c r="BJ483" s="104"/>
      <c r="BK483" s="104"/>
      <c r="BL483" s="104"/>
      <c r="BM483" s="104"/>
      <c r="BN483" s="104"/>
      <c r="BO483" s="104"/>
      <c r="BP483" s="104"/>
      <c r="BQ483" s="104"/>
      <c r="BR483" s="104"/>
      <c r="BS483" s="104"/>
      <c r="BT483" s="104"/>
      <c r="BU483" s="104"/>
      <c r="BV483" s="104"/>
      <c r="BW483" s="104"/>
      <c r="BX483" s="104"/>
      <c r="BY483" s="104"/>
      <c r="BZ483" s="104"/>
      <c r="CA483" s="104"/>
      <c r="CB483" s="104"/>
      <c r="CC483" s="104"/>
      <c r="CD483" s="104"/>
      <c r="CE483" s="104"/>
      <c r="CF483" s="104"/>
      <c r="CG483" s="104"/>
      <c r="CH483" s="104"/>
      <c r="CI483" s="104"/>
      <c r="CJ483" s="104"/>
      <c r="CK483" s="104"/>
    </row>
    <row r="484" spans="18:89" x14ac:dyDescent="0.35">
      <c r="R484" s="104"/>
      <c r="S484" s="104"/>
      <c r="T484" s="104"/>
      <c r="U484" s="104"/>
      <c r="V484" s="104"/>
      <c r="W484" s="104"/>
      <c r="X484" s="104"/>
      <c r="Y484" s="104"/>
      <c r="Z484" s="104"/>
      <c r="AA484" s="104"/>
      <c r="AB484" s="104"/>
      <c r="AC484" s="104"/>
      <c r="AD484" s="104"/>
      <c r="AE484" s="104"/>
      <c r="AF484" s="104"/>
      <c r="AG484" s="104"/>
      <c r="AH484" s="104"/>
      <c r="AI484" s="104"/>
      <c r="AJ484" s="104"/>
      <c r="AK484" s="104"/>
      <c r="AL484" s="104"/>
      <c r="AM484" s="104"/>
      <c r="AN484" s="104"/>
      <c r="AO484" s="104"/>
      <c r="AP484" s="104"/>
      <c r="AQ484" s="104"/>
      <c r="AR484" s="104"/>
      <c r="AS484" s="104"/>
      <c r="AT484" s="104"/>
      <c r="AU484" s="104"/>
      <c r="AV484" s="104"/>
      <c r="AW484" s="104"/>
      <c r="AX484" s="104"/>
      <c r="AY484" s="104"/>
      <c r="AZ484" s="104"/>
      <c r="BA484" s="104"/>
      <c r="BB484" s="104"/>
      <c r="BC484" s="104"/>
      <c r="BD484" s="104"/>
      <c r="BE484" s="104"/>
      <c r="BF484" s="104"/>
      <c r="BG484" s="104"/>
      <c r="BH484" s="104"/>
      <c r="BI484" s="104"/>
      <c r="BJ484" s="104"/>
      <c r="BK484" s="104"/>
      <c r="BL484" s="104"/>
      <c r="BM484" s="104"/>
      <c r="BN484" s="104"/>
      <c r="BO484" s="104"/>
      <c r="BP484" s="104"/>
      <c r="BQ484" s="104"/>
      <c r="BR484" s="104"/>
      <c r="BS484" s="104"/>
      <c r="BT484" s="104"/>
      <c r="BU484" s="104"/>
      <c r="BV484" s="104"/>
      <c r="BW484" s="104"/>
      <c r="BX484" s="104"/>
      <c r="BY484" s="104"/>
      <c r="BZ484" s="104"/>
      <c r="CA484" s="104"/>
      <c r="CB484" s="104"/>
      <c r="CC484" s="104"/>
      <c r="CD484" s="104"/>
      <c r="CE484" s="104"/>
      <c r="CF484" s="104"/>
      <c r="CG484" s="104"/>
      <c r="CH484" s="104"/>
      <c r="CI484" s="104"/>
      <c r="CJ484" s="104"/>
      <c r="CK484" s="104"/>
    </row>
    <row r="485" spans="18:89" x14ac:dyDescent="0.35">
      <c r="R485" s="104"/>
      <c r="S485" s="104"/>
      <c r="T485" s="104"/>
      <c r="U485" s="104"/>
      <c r="V485" s="104"/>
      <c r="W485" s="104"/>
      <c r="X485" s="104"/>
      <c r="Y485" s="104"/>
      <c r="Z485" s="104"/>
      <c r="AA485" s="104"/>
      <c r="AB485" s="104"/>
      <c r="AC485" s="104"/>
      <c r="AD485" s="104"/>
      <c r="AE485" s="104"/>
      <c r="AF485" s="104"/>
      <c r="AG485" s="104"/>
      <c r="AH485" s="104"/>
      <c r="AI485" s="104"/>
      <c r="AJ485" s="104"/>
      <c r="AK485" s="104"/>
      <c r="AL485" s="104"/>
      <c r="AM485" s="104"/>
      <c r="AN485" s="104"/>
      <c r="AO485" s="104"/>
      <c r="AP485" s="104"/>
      <c r="AQ485" s="104"/>
      <c r="AR485" s="104"/>
      <c r="AS485" s="104"/>
      <c r="AT485" s="104"/>
      <c r="AU485" s="104"/>
      <c r="AV485" s="104"/>
      <c r="AW485" s="104"/>
      <c r="AX485" s="104"/>
      <c r="AY485" s="104"/>
      <c r="AZ485" s="104"/>
      <c r="BA485" s="104"/>
      <c r="BB485" s="104"/>
      <c r="BC485" s="104"/>
      <c r="BD485" s="104"/>
      <c r="BE485" s="104"/>
      <c r="BF485" s="104"/>
      <c r="BG485" s="104"/>
      <c r="BH485" s="104"/>
      <c r="BI485" s="104"/>
      <c r="BJ485" s="104"/>
      <c r="BK485" s="104"/>
      <c r="BL485" s="104"/>
      <c r="BM485" s="104"/>
      <c r="BN485" s="104"/>
      <c r="BO485" s="104"/>
      <c r="BP485" s="104"/>
      <c r="BQ485" s="104"/>
      <c r="BR485" s="104"/>
      <c r="BS485" s="104"/>
      <c r="BT485" s="104"/>
      <c r="BU485" s="104"/>
      <c r="BV485" s="104"/>
      <c r="BW485" s="104"/>
      <c r="BX485" s="104"/>
      <c r="BY485" s="104"/>
      <c r="BZ485" s="104"/>
      <c r="CA485" s="104"/>
      <c r="CB485" s="104"/>
      <c r="CC485" s="104"/>
      <c r="CD485" s="104"/>
      <c r="CE485" s="104"/>
      <c r="CF485" s="104"/>
      <c r="CG485" s="104"/>
      <c r="CH485" s="104"/>
      <c r="CI485" s="104"/>
      <c r="CJ485" s="104"/>
      <c r="CK485" s="104"/>
    </row>
    <row r="486" spans="18:89" x14ac:dyDescent="0.35">
      <c r="R486" s="104"/>
      <c r="S486" s="104"/>
      <c r="T486" s="104"/>
      <c r="U486" s="104"/>
      <c r="V486" s="104"/>
      <c r="W486" s="104"/>
      <c r="X486" s="104"/>
      <c r="Y486" s="104"/>
      <c r="Z486" s="104"/>
      <c r="AA486" s="104"/>
      <c r="AB486" s="104"/>
      <c r="AC486" s="104"/>
      <c r="AD486" s="104"/>
      <c r="AE486" s="104"/>
      <c r="AF486" s="104"/>
      <c r="AG486" s="104"/>
      <c r="AH486" s="104"/>
      <c r="AI486" s="104"/>
      <c r="AJ486" s="104"/>
      <c r="AK486" s="104"/>
      <c r="AL486" s="104"/>
      <c r="AM486" s="104"/>
      <c r="AN486" s="104"/>
      <c r="AO486" s="104"/>
      <c r="AP486" s="104"/>
      <c r="AQ486" s="104"/>
      <c r="AR486" s="104"/>
      <c r="AS486" s="104"/>
      <c r="AT486" s="104"/>
      <c r="AU486" s="104"/>
      <c r="AV486" s="104"/>
      <c r="AW486" s="104"/>
      <c r="AX486" s="104"/>
      <c r="AY486" s="104"/>
      <c r="AZ486" s="104"/>
      <c r="BA486" s="104"/>
      <c r="BB486" s="104"/>
      <c r="BC486" s="104"/>
      <c r="BD486" s="104"/>
      <c r="BE486" s="104"/>
      <c r="BF486" s="104"/>
      <c r="BG486" s="104"/>
      <c r="BH486" s="104"/>
      <c r="BI486" s="104"/>
      <c r="BJ486" s="104"/>
      <c r="BK486" s="104"/>
      <c r="BL486" s="104"/>
      <c r="BM486" s="104"/>
      <c r="BN486" s="104"/>
      <c r="BO486" s="104"/>
      <c r="BP486" s="104"/>
      <c r="BQ486" s="104"/>
      <c r="BR486" s="104"/>
      <c r="BS486" s="104"/>
      <c r="BT486" s="104"/>
      <c r="BU486" s="104"/>
      <c r="BV486" s="104"/>
      <c r="BW486" s="104"/>
      <c r="BX486" s="104"/>
      <c r="BY486" s="104"/>
      <c r="BZ486" s="104"/>
      <c r="CA486" s="104"/>
      <c r="CB486" s="104"/>
      <c r="CC486" s="104"/>
      <c r="CD486" s="104"/>
      <c r="CE486" s="104"/>
      <c r="CF486" s="104"/>
      <c r="CG486" s="104"/>
      <c r="CH486" s="104"/>
      <c r="CI486" s="104"/>
      <c r="CJ486" s="104"/>
      <c r="CK486" s="104"/>
    </row>
    <row r="487" spans="18:89" x14ac:dyDescent="0.35">
      <c r="R487" s="104"/>
      <c r="S487" s="104"/>
      <c r="T487" s="104"/>
      <c r="U487" s="104"/>
      <c r="V487" s="104"/>
      <c r="W487" s="104"/>
      <c r="X487" s="104"/>
      <c r="Y487" s="104"/>
      <c r="Z487" s="104"/>
      <c r="AA487" s="104"/>
      <c r="AB487" s="104"/>
      <c r="AC487" s="104"/>
      <c r="AD487" s="104"/>
      <c r="AE487" s="104"/>
      <c r="AF487" s="104"/>
      <c r="AG487" s="104"/>
      <c r="AH487" s="104"/>
      <c r="AI487" s="104"/>
      <c r="AJ487" s="104"/>
      <c r="AK487" s="104"/>
      <c r="AL487" s="104"/>
      <c r="AM487" s="104"/>
      <c r="AN487" s="104"/>
      <c r="AO487" s="104"/>
      <c r="AP487" s="104"/>
      <c r="AQ487" s="104"/>
      <c r="AR487" s="104"/>
      <c r="AS487" s="104"/>
      <c r="AT487" s="104"/>
      <c r="AU487" s="104"/>
      <c r="AV487" s="104"/>
      <c r="AW487" s="104"/>
      <c r="AX487" s="104"/>
      <c r="AY487" s="104"/>
      <c r="AZ487" s="104"/>
      <c r="BA487" s="104"/>
      <c r="BB487" s="104"/>
      <c r="BC487" s="104"/>
      <c r="BD487" s="104"/>
      <c r="BE487" s="104"/>
      <c r="BF487" s="104"/>
      <c r="BG487" s="104"/>
      <c r="BH487" s="104"/>
      <c r="BI487" s="104"/>
      <c r="BJ487" s="104"/>
      <c r="BK487" s="104"/>
      <c r="BL487" s="104"/>
      <c r="BM487" s="104"/>
      <c r="BN487" s="104"/>
      <c r="BO487" s="104"/>
      <c r="BP487" s="104"/>
      <c r="BQ487" s="104"/>
      <c r="BR487" s="104"/>
      <c r="BS487" s="104"/>
      <c r="BT487" s="104"/>
      <c r="BU487" s="104"/>
      <c r="BV487" s="104"/>
      <c r="BW487" s="104"/>
      <c r="BX487" s="104"/>
      <c r="BY487" s="104"/>
      <c r="BZ487" s="104"/>
      <c r="CA487" s="104"/>
      <c r="CB487" s="104"/>
      <c r="CC487" s="104"/>
      <c r="CD487" s="104"/>
      <c r="CE487" s="104"/>
      <c r="CF487" s="104"/>
      <c r="CG487" s="104"/>
      <c r="CH487" s="104"/>
      <c r="CI487" s="104"/>
      <c r="CJ487" s="104"/>
      <c r="CK487" s="104"/>
    </row>
    <row r="488" spans="18:89" x14ac:dyDescent="0.35">
      <c r="R488" s="104"/>
      <c r="S488" s="104"/>
      <c r="T488" s="104"/>
      <c r="U488" s="104"/>
      <c r="V488" s="104"/>
      <c r="W488" s="104"/>
      <c r="X488" s="104"/>
      <c r="Y488" s="104"/>
      <c r="Z488" s="104"/>
      <c r="AA488" s="104"/>
      <c r="AB488" s="104"/>
      <c r="AC488" s="104"/>
      <c r="AD488" s="104"/>
      <c r="AE488" s="104"/>
      <c r="AF488" s="104"/>
      <c r="AG488" s="104"/>
      <c r="AH488" s="104"/>
      <c r="AI488" s="104"/>
      <c r="AJ488" s="104"/>
      <c r="AK488" s="104"/>
      <c r="AL488" s="104"/>
      <c r="AM488" s="104"/>
      <c r="AN488" s="104"/>
      <c r="AO488" s="104"/>
      <c r="AP488" s="104"/>
      <c r="AQ488" s="104"/>
      <c r="AR488" s="104"/>
      <c r="AS488" s="104"/>
      <c r="AT488" s="104"/>
      <c r="AU488" s="104"/>
      <c r="AV488" s="104"/>
      <c r="AW488" s="104"/>
      <c r="AX488" s="104"/>
      <c r="AY488" s="104"/>
      <c r="AZ488" s="104"/>
      <c r="BA488" s="104"/>
      <c r="BB488" s="104"/>
      <c r="BC488" s="104"/>
      <c r="BD488" s="104"/>
      <c r="BE488" s="104"/>
      <c r="BF488" s="104"/>
      <c r="BG488" s="104"/>
      <c r="BH488" s="104"/>
      <c r="BI488" s="104"/>
      <c r="BJ488" s="104"/>
      <c r="BK488" s="104"/>
      <c r="BL488" s="104"/>
      <c r="BM488" s="104"/>
      <c r="BN488" s="104"/>
      <c r="BO488" s="104"/>
      <c r="BP488" s="104"/>
      <c r="BQ488" s="104"/>
      <c r="BR488" s="104"/>
      <c r="BS488" s="104"/>
      <c r="BT488" s="104"/>
      <c r="BU488" s="104"/>
      <c r="BV488" s="104"/>
      <c r="BW488" s="104"/>
      <c r="BX488" s="104"/>
      <c r="BY488" s="104"/>
      <c r="BZ488" s="104"/>
      <c r="CA488" s="104"/>
      <c r="CB488" s="104"/>
      <c r="CC488" s="104"/>
      <c r="CD488" s="104"/>
      <c r="CE488" s="104"/>
      <c r="CF488" s="104"/>
      <c r="CG488" s="104"/>
      <c r="CH488" s="104"/>
      <c r="CI488" s="104"/>
      <c r="CJ488" s="104"/>
      <c r="CK488" s="104"/>
    </row>
    <row r="489" spans="18:89" x14ac:dyDescent="0.35">
      <c r="R489" s="104"/>
      <c r="S489" s="104"/>
      <c r="T489" s="104"/>
      <c r="U489" s="104"/>
      <c r="V489" s="104"/>
      <c r="W489" s="104"/>
      <c r="X489" s="104"/>
      <c r="Y489" s="104"/>
      <c r="Z489" s="104"/>
      <c r="AA489" s="104"/>
      <c r="AB489" s="104"/>
      <c r="AC489" s="104"/>
      <c r="AD489" s="104"/>
      <c r="AE489" s="104"/>
      <c r="AF489" s="104"/>
      <c r="AG489" s="104"/>
      <c r="AH489" s="104"/>
      <c r="AI489" s="104"/>
      <c r="AJ489" s="104"/>
      <c r="AK489" s="104"/>
      <c r="AL489" s="104"/>
      <c r="AM489" s="104"/>
      <c r="AN489" s="104"/>
      <c r="AO489" s="104"/>
      <c r="AP489" s="104"/>
      <c r="AQ489" s="104"/>
      <c r="AR489" s="104"/>
      <c r="AS489" s="104"/>
      <c r="AT489" s="104"/>
      <c r="AU489" s="104"/>
      <c r="AV489" s="104"/>
      <c r="AW489" s="104"/>
      <c r="AX489" s="104"/>
      <c r="AY489" s="104"/>
      <c r="AZ489" s="104"/>
      <c r="BA489" s="104"/>
      <c r="BB489" s="104"/>
      <c r="BC489" s="104"/>
      <c r="BD489" s="104"/>
      <c r="BE489" s="104"/>
      <c r="BF489" s="104"/>
      <c r="BG489" s="104"/>
      <c r="BH489" s="104"/>
      <c r="BI489" s="104"/>
      <c r="BJ489" s="104"/>
      <c r="BK489" s="104"/>
      <c r="BL489" s="104"/>
      <c r="BM489" s="104"/>
      <c r="BN489" s="104"/>
      <c r="BO489" s="104"/>
      <c r="BP489" s="104"/>
      <c r="BQ489" s="104"/>
      <c r="BR489" s="104"/>
      <c r="BS489" s="104"/>
      <c r="BT489" s="104"/>
      <c r="BU489" s="104"/>
      <c r="BV489" s="104"/>
      <c r="BW489" s="104"/>
      <c r="BX489" s="104"/>
      <c r="BY489" s="104"/>
      <c r="BZ489" s="104"/>
      <c r="CA489" s="104"/>
      <c r="CB489" s="104"/>
      <c r="CC489" s="104"/>
      <c r="CD489" s="104"/>
      <c r="CE489" s="104"/>
      <c r="CF489" s="104"/>
      <c r="CG489" s="104"/>
      <c r="CH489" s="104"/>
      <c r="CI489" s="104"/>
      <c r="CJ489" s="104"/>
      <c r="CK489" s="104"/>
    </row>
    <row r="490" spans="18:89" x14ac:dyDescent="0.35">
      <c r="R490" s="104"/>
      <c r="S490" s="104"/>
      <c r="T490" s="104"/>
      <c r="U490" s="104"/>
      <c r="V490" s="104"/>
      <c r="W490" s="104"/>
      <c r="X490" s="104"/>
      <c r="Y490" s="104"/>
      <c r="Z490" s="104"/>
      <c r="AA490" s="104"/>
      <c r="AB490" s="104"/>
      <c r="AC490" s="104"/>
      <c r="AD490" s="104"/>
      <c r="AE490" s="104"/>
      <c r="AF490" s="104"/>
      <c r="AG490" s="104"/>
      <c r="AH490" s="104"/>
      <c r="AI490" s="104"/>
      <c r="AJ490" s="104"/>
      <c r="AK490" s="104"/>
      <c r="AL490" s="104"/>
      <c r="AM490" s="104"/>
      <c r="AN490" s="104"/>
      <c r="AO490" s="104"/>
      <c r="AP490" s="104"/>
      <c r="AQ490" s="104"/>
      <c r="AR490" s="104"/>
      <c r="AS490" s="104"/>
      <c r="AT490" s="104"/>
      <c r="AU490" s="104"/>
      <c r="AV490" s="104"/>
      <c r="AW490" s="104"/>
      <c r="AX490" s="104"/>
      <c r="AY490" s="104"/>
      <c r="AZ490" s="104"/>
      <c r="BA490" s="104"/>
      <c r="BB490" s="104"/>
      <c r="BC490" s="104"/>
      <c r="BD490" s="104"/>
      <c r="BE490" s="104"/>
      <c r="BF490" s="104"/>
      <c r="BG490" s="104"/>
      <c r="BH490" s="104"/>
      <c r="BI490" s="104"/>
      <c r="BJ490" s="104"/>
      <c r="BK490" s="104"/>
      <c r="BL490" s="104"/>
      <c r="BM490" s="104"/>
      <c r="BN490" s="104"/>
      <c r="BO490" s="104"/>
      <c r="BP490" s="104"/>
      <c r="BQ490" s="104"/>
      <c r="BR490" s="104"/>
      <c r="BS490" s="104"/>
      <c r="BT490" s="104"/>
      <c r="BU490" s="104"/>
      <c r="BV490" s="104"/>
      <c r="BW490" s="104"/>
      <c r="BX490" s="104"/>
      <c r="BY490" s="104"/>
      <c r="BZ490" s="104"/>
      <c r="CA490" s="104"/>
      <c r="CB490" s="104"/>
      <c r="CC490" s="104"/>
      <c r="CD490" s="104"/>
      <c r="CE490" s="104"/>
      <c r="CF490" s="104"/>
      <c r="CG490" s="104"/>
      <c r="CH490" s="104"/>
      <c r="CI490" s="104"/>
      <c r="CJ490" s="104"/>
      <c r="CK490" s="104"/>
    </row>
    <row r="491" spans="18:89" x14ac:dyDescent="0.35">
      <c r="R491" s="104"/>
      <c r="S491" s="104"/>
      <c r="T491" s="104"/>
      <c r="U491" s="104"/>
      <c r="V491" s="104"/>
      <c r="W491" s="104"/>
      <c r="X491" s="104"/>
      <c r="Y491" s="104"/>
      <c r="Z491" s="104"/>
      <c r="AA491" s="104"/>
      <c r="AB491" s="104"/>
      <c r="AC491" s="104"/>
      <c r="AD491" s="104"/>
      <c r="AE491" s="104"/>
      <c r="AF491" s="104"/>
      <c r="AG491" s="104"/>
      <c r="AH491" s="104"/>
      <c r="AI491" s="104"/>
      <c r="AJ491" s="104"/>
      <c r="AK491" s="104"/>
      <c r="AL491" s="104"/>
      <c r="AM491" s="104"/>
      <c r="AN491" s="104"/>
      <c r="AO491" s="104"/>
      <c r="AP491" s="104"/>
      <c r="AQ491" s="104"/>
      <c r="AR491" s="104"/>
      <c r="AS491" s="104"/>
      <c r="AT491" s="104"/>
      <c r="AU491" s="104"/>
      <c r="AV491" s="104"/>
      <c r="AW491" s="104"/>
      <c r="AX491" s="104"/>
      <c r="AY491" s="104"/>
      <c r="AZ491" s="104"/>
      <c r="BA491" s="104"/>
      <c r="BB491" s="104"/>
      <c r="BC491" s="104"/>
      <c r="BD491" s="104"/>
      <c r="BE491" s="104"/>
      <c r="BF491" s="104"/>
      <c r="BG491" s="104"/>
      <c r="BH491" s="104"/>
      <c r="BI491" s="104"/>
      <c r="BJ491" s="104"/>
      <c r="BK491" s="104"/>
      <c r="BL491" s="104"/>
      <c r="BM491" s="104"/>
      <c r="BN491" s="104"/>
      <c r="BO491" s="104"/>
      <c r="BP491" s="104"/>
      <c r="BQ491" s="104"/>
      <c r="BR491" s="104"/>
      <c r="BS491" s="104"/>
      <c r="BT491" s="104"/>
      <c r="BU491" s="104"/>
      <c r="BV491" s="104"/>
      <c r="BW491" s="104"/>
      <c r="BX491" s="104"/>
      <c r="BY491" s="104"/>
      <c r="BZ491" s="104"/>
      <c r="CA491" s="104"/>
      <c r="CB491" s="104"/>
      <c r="CC491" s="104"/>
      <c r="CD491" s="104"/>
      <c r="CE491" s="104"/>
      <c r="CF491" s="104"/>
      <c r="CG491" s="104"/>
      <c r="CH491" s="104"/>
      <c r="CI491" s="104"/>
      <c r="CJ491" s="104"/>
      <c r="CK491" s="104"/>
    </row>
    <row r="492" spans="18:89" x14ac:dyDescent="0.35">
      <c r="R492" s="104"/>
      <c r="S492" s="104"/>
      <c r="T492" s="104"/>
      <c r="U492" s="104"/>
      <c r="V492" s="104"/>
      <c r="W492" s="104"/>
      <c r="X492" s="104"/>
      <c r="Y492" s="104"/>
      <c r="Z492" s="104"/>
      <c r="AA492" s="104"/>
      <c r="AB492" s="104"/>
      <c r="AC492" s="104"/>
      <c r="AD492" s="104"/>
      <c r="AE492" s="104"/>
      <c r="AF492" s="104"/>
      <c r="AG492" s="104"/>
      <c r="AH492" s="104"/>
      <c r="AI492" s="104"/>
      <c r="AJ492" s="104"/>
      <c r="AK492" s="104"/>
      <c r="AL492" s="104"/>
      <c r="AM492" s="104"/>
      <c r="AN492" s="104"/>
      <c r="AO492" s="104"/>
      <c r="AP492" s="104"/>
      <c r="AQ492" s="104"/>
      <c r="AR492" s="104"/>
      <c r="AS492" s="104"/>
      <c r="AT492" s="104"/>
      <c r="AU492" s="104"/>
      <c r="AV492" s="104"/>
      <c r="AW492" s="104"/>
      <c r="AX492" s="104"/>
      <c r="AY492" s="104"/>
      <c r="AZ492" s="104"/>
      <c r="BA492" s="104"/>
      <c r="BB492" s="104"/>
      <c r="BC492" s="104"/>
      <c r="BD492" s="104"/>
      <c r="BE492" s="104"/>
      <c r="BF492" s="104"/>
      <c r="BG492" s="104"/>
      <c r="BH492" s="104"/>
      <c r="BI492" s="104"/>
      <c r="BJ492" s="104"/>
      <c r="BK492" s="104"/>
      <c r="BL492" s="104"/>
      <c r="BM492" s="104"/>
      <c r="BN492" s="104"/>
      <c r="BO492" s="104"/>
      <c r="BP492" s="104"/>
      <c r="BQ492" s="104"/>
      <c r="BR492" s="104"/>
      <c r="BS492" s="104"/>
      <c r="BT492" s="104"/>
      <c r="BU492" s="104"/>
      <c r="BV492" s="104"/>
      <c r="BW492" s="104"/>
      <c r="BX492" s="104"/>
      <c r="BY492" s="104"/>
      <c r="BZ492" s="104"/>
      <c r="CA492" s="104"/>
      <c r="CB492" s="104"/>
      <c r="CC492" s="104"/>
      <c r="CD492" s="104"/>
      <c r="CE492" s="104"/>
      <c r="CF492" s="104"/>
      <c r="CG492" s="104"/>
      <c r="CH492" s="104"/>
      <c r="CI492" s="104"/>
      <c r="CJ492" s="104"/>
      <c r="CK492" s="104"/>
    </row>
    <row r="493" spans="18:89" x14ac:dyDescent="0.35">
      <c r="R493" s="104"/>
      <c r="S493" s="104"/>
      <c r="T493" s="104"/>
      <c r="U493" s="104"/>
      <c r="V493" s="104"/>
      <c r="W493" s="104"/>
      <c r="X493" s="104"/>
      <c r="Y493" s="104"/>
      <c r="Z493" s="104"/>
      <c r="AA493" s="104"/>
      <c r="AB493" s="104"/>
      <c r="AC493" s="104"/>
      <c r="AD493" s="104"/>
      <c r="AE493" s="104"/>
      <c r="AF493" s="104"/>
      <c r="AG493" s="104"/>
      <c r="AH493" s="104"/>
      <c r="AI493" s="104"/>
      <c r="AJ493" s="104"/>
      <c r="AK493" s="104"/>
      <c r="AL493" s="104"/>
      <c r="AM493" s="104"/>
      <c r="AN493" s="104"/>
      <c r="AO493" s="104"/>
      <c r="AP493" s="104"/>
      <c r="AQ493" s="104"/>
      <c r="AR493" s="104"/>
      <c r="AS493" s="104"/>
      <c r="AT493" s="104"/>
      <c r="AU493" s="104"/>
      <c r="AV493" s="104"/>
      <c r="AW493" s="104"/>
      <c r="AX493" s="104"/>
      <c r="AY493" s="104"/>
      <c r="AZ493" s="104"/>
      <c r="BA493" s="104"/>
      <c r="BB493" s="104"/>
      <c r="BC493" s="104"/>
      <c r="BD493" s="104"/>
      <c r="BE493" s="104"/>
      <c r="BF493" s="104"/>
      <c r="BG493" s="104"/>
      <c r="BH493" s="104"/>
      <c r="BI493" s="104"/>
      <c r="BJ493" s="104"/>
      <c r="BK493" s="104"/>
      <c r="BL493" s="104"/>
      <c r="BM493" s="104"/>
      <c r="BN493" s="104"/>
      <c r="BO493" s="104"/>
      <c r="BP493" s="104"/>
      <c r="BQ493" s="104"/>
      <c r="BR493" s="104"/>
      <c r="BS493" s="104"/>
      <c r="BT493" s="104"/>
      <c r="BU493" s="104"/>
      <c r="BV493" s="104"/>
      <c r="BW493" s="104"/>
      <c r="BX493" s="104"/>
      <c r="BY493" s="104"/>
      <c r="BZ493" s="104"/>
      <c r="CA493" s="104"/>
      <c r="CB493" s="104"/>
      <c r="CC493" s="104"/>
      <c r="CD493" s="104"/>
      <c r="CE493" s="104"/>
      <c r="CF493" s="104"/>
      <c r="CG493" s="104"/>
      <c r="CH493" s="104"/>
      <c r="CI493" s="104"/>
      <c r="CJ493" s="104"/>
      <c r="CK493" s="104"/>
    </row>
    <row r="494" spans="18:89" x14ac:dyDescent="0.35">
      <c r="R494" s="104"/>
      <c r="S494" s="104"/>
      <c r="T494" s="104"/>
      <c r="U494" s="104"/>
      <c r="V494" s="104"/>
      <c r="W494" s="104"/>
      <c r="X494" s="104"/>
      <c r="Y494" s="104"/>
      <c r="Z494" s="104"/>
      <c r="AA494" s="104"/>
      <c r="AB494" s="104"/>
      <c r="AC494" s="104"/>
      <c r="AD494" s="104"/>
      <c r="AE494" s="104"/>
      <c r="AF494" s="104"/>
      <c r="AG494" s="104"/>
      <c r="AH494" s="104"/>
      <c r="AI494" s="104"/>
      <c r="AJ494" s="104"/>
      <c r="AK494" s="104"/>
      <c r="AL494" s="104"/>
      <c r="AM494" s="104"/>
      <c r="AN494" s="104"/>
      <c r="AO494" s="104"/>
      <c r="AP494" s="104"/>
      <c r="AQ494" s="104"/>
      <c r="AR494" s="104"/>
      <c r="AS494" s="104"/>
      <c r="AT494" s="104"/>
      <c r="AU494" s="104"/>
      <c r="AV494" s="104"/>
      <c r="AW494" s="104"/>
      <c r="AX494" s="104"/>
      <c r="AY494" s="104"/>
      <c r="AZ494" s="104"/>
      <c r="BA494" s="104"/>
      <c r="BB494" s="104"/>
      <c r="BC494" s="104"/>
      <c r="BD494" s="104"/>
      <c r="BE494" s="104"/>
      <c r="BF494" s="104"/>
      <c r="BG494" s="104"/>
      <c r="BH494" s="104"/>
      <c r="BI494" s="104"/>
      <c r="BJ494" s="104"/>
      <c r="BK494" s="104"/>
      <c r="BL494" s="104"/>
      <c r="BM494" s="104"/>
      <c r="BN494" s="104"/>
      <c r="BO494" s="104"/>
      <c r="BP494" s="104"/>
      <c r="BQ494" s="104"/>
      <c r="BR494" s="104"/>
      <c r="BS494" s="104"/>
      <c r="BT494" s="104"/>
      <c r="BU494" s="104"/>
      <c r="BV494" s="104"/>
      <c r="BW494" s="104"/>
      <c r="BX494" s="104"/>
      <c r="BY494" s="104"/>
      <c r="BZ494" s="104"/>
      <c r="CA494" s="104"/>
      <c r="CB494" s="104"/>
      <c r="CC494" s="104"/>
      <c r="CD494" s="104"/>
      <c r="CE494" s="104"/>
      <c r="CF494" s="104"/>
      <c r="CG494" s="104"/>
      <c r="CH494" s="104"/>
      <c r="CI494" s="104"/>
      <c r="CJ494" s="104"/>
      <c r="CK494" s="104"/>
    </row>
    <row r="495" spans="18:89" x14ac:dyDescent="0.35">
      <c r="R495" s="104"/>
      <c r="S495" s="104"/>
      <c r="T495" s="104"/>
      <c r="U495" s="104"/>
      <c r="V495" s="104"/>
      <c r="W495" s="104"/>
      <c r="X495" s="104"/>
      <c r="Y495" s="104"/>
      <c r="Z495" s="104"/>
      <c r="AA495" s="104"/>
      <c r="AB495" s="104"/>
      <c r="AC495" s="104"/>
      <c r="AD495" s="104"/>
      <c r="AE495" s="104"/>
      <c r="AF495" s="104"/>
      <c r="AG495" s="104"/>
      <c r="AH495" s="104"/>
      <c r="AI495" s="104"/>
      <c r="AJ495" s="104"/>
      <c r="AK495" s="104"/>
      <c r="AL495" s="104"/>
      <c r="AM495" s="104"/>
      <c r="AN495" s="104"/>
      <c r="AO495" s="104"/>
      <c r="AP495" s="104"/>
      <c r="AQ495" s="104"/>
      <c r="AR495" s="104"/>
      <c r="AS495" s="104"/>
      <c r="AT495" s="104"/>
      <c r="AU495" s="104"/>
      <c r="AV495" s="104"/>
      <c r="AW495" s="104"/>
      <c r="AX495" s="104"/>
      <c r="AY495" s="104"/>
      <c r="AZ495" s="104"/>
      <c r="BA495" s="104"/>
      <c r="BB495" s="104"/>
      <c r="BC495" s="104"/>
      <c r="BD495" s="104"/>
      <c r="BE495" s="104"/>
      <c r="BF495" s="104"/>
      <c r="BG495" s="104"/>
      <c r="BH495" s="104"/>
      <c r="BI495" s="104"/>
      <c r="BJ495" s="104"/>
      <c r="BK495" s="104"/>
      <c r="BL495" s="104"/>
      <c r="BM495" s="104"/>
      <c r="BN495" s="104"/>
      <c r="BO495" s="104"/>
      <c r="BP495" s="104"/>
      <c r="BQ495" s="104"/>
      <c r="BR495" s="104"/>
      <c r="BS495" s="104"/>
      <c r="BT495" s="104"/>
      <c r="BU495" s="104"/>
      <c r="BV495" s="104"/>
      <c r="BW495" s="104"/>
      <c r="BX495" s="104"/>
      <c r="BY495" s="104"/>
      <c r="BZ495" s="104"/>
      <c r="CA495" s="104"/>
      <c r="CB495" s="104"/>
      <c r="CC495" s="104"/>
      <c r="CD495" s="104"/>
      <c r="CE495" s="104"/>
      <c r="CF495" s="104"/>
      <c r="CG495" s="104"/>
      <c r="CH495" s="104"/>
      <c r="CI495" s="104"/>
      <c r="CJ495" s="104"/>
      <c r="CK495" s="104"/>
    </row>
    <row r="496" spans="18:89" x14ac:dyDescent="0.35">
      <c r="R496" s="104"/>
      <c r="S496" s="104"/>
      <c r="T496" s="104"/>
      <c r="U496" s="104"/>
      <c r="V496" s="104"/>
      <c r="W496" s="104"/>
      <c r="X496" s="104"/>
      <c r="Y496" s="104"/>
      <c r="Z496" s="104"/>
      <c r="AA496" s="104"/>
      <c r="AB496" s="104"/>
      <c r="AC496" s="104"/>
      <c r="AD496" s="104"/>
      <c r="AE496" s="104"/>
      <c r="AF496" s="104"/>
      <c r="AG496" s="104"/>
      <c r="AH496" s="104"/>
      <c r="AI496" s="104"/>
      <c r="AJ496" s="104"/>
      <c r="AK496" s="104"/>
      <c r="AL496" s="104"/>
      <c r="AM496" s="104"/>
      <c r="AN496" s="104"/>
      <c r="AO496" s="104"/>
      <c r="AP496" s="104"/>
      <c r="AQ496" s="104"/>
      <c r="AR496" s="104"/>
      <c r="AS496" s="104"/>
      <c r="AT496" s="104"/>
      <c r="AU496" s="104"/>
      <c r="AV496" s="104"/>
      <c r="AW496" s="104"/>
      <c r="AX496" s="104"/>
      <c r="AY496" s="104"/>
      <c r="AZ496" s="104"/>
      <c r="BA496" s="104"/>
      <c r="BB496" s="104"/>
      <c r="BC496" s="104"/>
      <c r="BD496" s="104"/>
      <c r="BE496" s="104"/>
      <c r="BF496" s="104"/>
      <c r="BG496" s="104"/>
      <c r="BH496" s="104"/>
      <c r="BI496" s="104"/>
      <c r="BJ496" s="104"/>
      <c r="BK496" s="104"/>
      <c r="BL496" s="104"/>
      <c r="BM496" s="104"/>
      <c r="BN496" s="104"/>
      <c r="BO496" s="104"/>
      <c r="BP496" s="104"/>
      <c r="BQ496" s="104"/>
      <c r="BR496" s="104"/>
      <c r="BS496" s="104"/>
      <c r="BT496" s="104"/>
      <c r="BU496" s="104"/>
      <c r="BV496" s="104"/>
      <c r="BW496" s="104"/>
      <c r="BX496" s="104"/>
      <c r="BY496" s="104"/>
      <c r="BZ496" s="104"/>
      <c r="CA496" s="104"/>
      <c r="CB496" s="104"/>
      <c r="CC496" s="104"/>
      <c r="CD496" s="104"/>
      <c r="CE496" s="104"/>
      <c r="CF496" s="104"/>
      <c r="CG496" s="104"/>
      <c r="CH496" s="104"/>
      <c r="CI496" s="104"/>
      <c r="CJ496" s="104"/>
      <c r="CK496" s="104"/>
    </row>
    <row r="497" spans="18:89" x14ac:dyDescent="0.35">
      <c r="R497" s="104"/>
      <c r="S497" s="104"/>
      <c r="T497" s="104"/>
      <c r="U497" s="104"/>
      <c r="V497" s="104"/>
      <c r="W497" s="104"/>
      <c r="X497" s="104"/>
      <c r="Y497" s="104"/>
      <c r="Z497" s="104"/>
      <c r="AA497" s="104"/>
      <c r="AB497" s="104"/>
      <c r="AC497" s="104"/>
      <c r="AD497" s="104"/>
      <c r="AE497" s="104"/>
      <c r="AF497" s="104"/>
      <c r="AG497" s="104"/>
      <c r="AH497" s="104"/>
      <c r="AI497" s="104"/>
      <c r="AJ497" s="104"/>
      <c r="AK497" s="104"/>
      <c r="AL497" s="104"/>
      <c r="AM497" s="104"/>
      <c r="AN497" s="104"/>
      <c r="AO497" s="104"/>
      <c r="AP497" s="104"/>
      <c r="AQ497" s="104"/>
      <c r="AR497" s="104"/>
      <c r="AS497" s="104"/>
      <c r="AT497" s="104"/>
      <c r="AU497" s="104"/>
      <c r="AV497" s="104"/>
      <c r="AW497" s="104"/>
      <c r="AX497" s="104"/>
      <c r="AY497" s="104"/>
      <c r="AZ497" s="104"/>
      <c r="BA497" s="104"/>
      <c r="BB497" s="104"/>
      <c r="BC497" s="104"/>
      <c r="BD497" s="104"/>
      <c r="BE497" s="104"/>
      <c r="BF497" s="104"/>
      <c r="BG497" s="104"/>
      <c r="BH497" s="104"/>
      <c r="BI497" s="104"/>
      <c r="BJ497" s="104"/>
      <c r="BK497" s="104"/>
      <c r="BL497" s="104"/>
      <c r="BM497" s="104"/>
      <c r="BN497" s="104"/>
      <c r="BO497" s="104"/>
      <c r="BP497" s="104"/>
      <c r="BQ497" s="104"/>
      <c r="BR497" s="104"/>
      <c r="BS497" s="104"/>
      <c r="BT497" s="104"/>
      <c r="BU497" s="104"/>
      <c r="BV497" s="104"/>
      <c r="BW497" s="104"/>
      <c r="BX497" s="104"/>
      <c r="BY497" s="104"/>
      <c r="BZ497" s="104"/>
      <c r="CA497" s="104"/>
      <c r="CB497" s="104"/>
      <c r="CC497" s="104"/>
      <c r="CD497" s="104"/>
      <c r="CE497" s="104"/>
      <c r="CF497" s="104"/>
      <c r="CG497" s="104"/>
      <c r="CH497" s="104"/>
      <c r="CI497" s="104"/>
      <c r="CJ497" s="104"/>
      <c r="CK497" s="104"/>
    </row>
    <row r="498" spans="18:89" x14ac:dyDescent="0.35">
      <c r="R498" s="104"/>
      <c r="S498" s="104"/>
      <c r="T498" s="104"/>
      <c r="U498" s="104"/>
      <c r="V498" s="104"/>
      <c r="W498" s="104"/>
      <c r="X498" s="104"/>
      <c r="Y498" s="104"/>
      <c r="Z498" s="104"/>
      <c r="AA498" s="104"/>
      <c r="AB498" s="104"/>
      <c r="AC498" s="104"/>
      <c r="AD498" s="104"/>
      <c r="AE498" s="104"/>
      <c r="AF498" s="104"/>
      <c r="AG498" s="104"/>
      <c r="AH498" s="104"/>
      <c r="AI498" s="104"/>
      <c r="AJ498" s="104"/>
      <c r="AK498" s="104"/>
      <c r="AL498" s="104"/>
      <c r="AM498" s="104"/>
      <c r="AN498" s="104"/>
      <c r="AO498" s="104"/>
      <c r="AP498" s="104"/>
      <c r="AQ498" s="104"/>
      <c r="AR498" s="104"/>
      <c r="AS498" s="104"/>
      <c r="AT498" s="104"/>
      <c r="AU498" s="104"/>
      <c r="AV498" s="104"/>
      <c r="AW498" s="104"/>
      <c r="AX498" s="104"/>
      <c r="AY498" s="104"/>
      <c r="AZ498" s="104"/>
      <c r="BA498" s="104"/>
      <c r="BB498" s="104"/>
      <c r="BC498" s="104"/>
      <c r="BD498" s="104"/>
      <c r="BE498" s="104"/>
      <c r="BF498" s="104"/>
      <c r="BG498" s="104"/>
      <c r="BH498" s="104"/>
      <c r="BI498" s="104"/>
      <c r="BJ498" s="104"/>
      <c r="BK498" s="104"/>
      <c r="BL498" s="104"/>
      <c r="BM498" s="104"/>
      <c r="BN498" s="104"/>
      <c r="BO498" s="104"/>
      <c r="BP498" s="104"/>
      <c r="BQ498" s="104"/>
      <c r="BR498" s="104"/>
      <c r="BS498" s="104"/>
      <c r="BT498" s="104"/>
      <c r="BU498" s="104"/>
      <c r="BV498" s="104"/>
      <c r="BW498" s="104"/>
      <c r="BX498" s="104"/>
      <c r="BY498" s="104"/>
      <c r="BZ498" s="104"/>
      <c r="CA498" s="104"/>
      <c r="CB498" s="104"/>
      <c r="CC498" s="104"/>
      <c r="CD498" s="104"/>
      <c r="CE498" s="104"/>
      <c r="CF498" s="104"/>
      <c r="CG498" s="104"/>
      <c r="CH498" s="104"/>
      <c r="CI498" s="104"/>
      <c r="CJ498" s="104"/>
      <c r="CK498" s="104"/>
    </row>
    <row r="499" spans="18:89" x14ac:dyDescent="0.35">
      <c r="R499" s="104"/>
      <c r="S499" s="104"/>
      <c r="T499" s="104"/>
      <c r="U499" s="104"/>
      <c r="V499" s="104"/>
      <c r="W499" s="104"/>
      <c r="X499" s="104"/>
      <c r="Y499" s="104"/>
      <c r="Z499" s="104"/>
      <c r="AA499" s="104"/>
      <c r="AB499" s="104"/>
      <c r="AC499" s="104"/>
      <c r="AD499" s="104"/>
      <c r="AE499" s="104"/>
      <c r="AF499" s="104"/>
      <c r="AG499" s="104"/>
      <c r="AH499" s="104"/>
      <c r="AI499" s="104"/>
      <c r="AJ499" s="104"/>
      <c r="AK499" s="104"/>
      <c r="AL499" s="104"/>
      <c r="AM499" s="104"/>
      <c r="AN499" s="104"/>
      <c r="AO499" s="104"/>
      <c r="AP499" s="104"/>
      <c r="AQ499" s="104"/>
      <c r="AR499" s="104"/>
      <c r="AS499" s="104"/>
      <c r="AT499" s="104"/>
      <c r="AU499" s="104"/>
      <c r="AV499" s="104"/>
      <c r="AW499" s="104"/>
      <c r="AX499" s="104"/>
      <c r="AY499" s="104"/>
      <c r="AZ499" s="104"/>
      <c r="BA499" s="104"/>
      <c r="BB499" s="104"/>
      <c r="BC499" s="104"/>
      <c r="BD499" s="104"/>
      <c r="BE499" s="104"/>
      <c r="BF499" s="104"/>
      <c r="BG499" s="104"/>
      <c r="BH499" s="104"/>
      <c r="BI499" s="104"/>
      <c r="BJ499" s="104"/>
      <c r="BK499" s="104"/>
      <c r="BL499" s="104"/>
      <c r="BM499" s="104"/>
      <c r="BN499" s="104"/>
      <c r="BO499" s="104"/>
      <c r="BP499" s="104"/>
      <c r="BQ499" s="104"/>
      <c r="BR499" s="104"/>
      <c r="BS499" s="104"/>
      <c r="BT499" s="104"/>
      <c r="BU499" s="104"/>
      <c r="BV499" s="104"/>
      <c r="BW499" s="104"/>
      <c r="BX499" s="104"/>
      <c r="BY499" s="104"/>
      <c r="BZ499" s="104"/>
      <c r="CA499" s="104"/>
      <c r="CB499" s="104"/>
      <c r="CC499" s="104"/>
      <c r="CD499" s="104"/>
      <c r="CE499" s="104"/>
      <c r="CF499" s="104"/>
      <c r="CG499" s="104"/>
      <c r="CH499" s="104"/>
      <c r="CI499" s="104"/>
      <c r="CJ499" s="104"/>
      <c r="CK499" s="104"/>
    </row>
    <row r="500" spans="18:89" x14ac:dyDescent="0.35">
      <c r="R500" s="104"/>
      <c r="S500" s="104"/>
      <c r="T500" s="104"/>
      <c r="U500" s="104"/>
      <c r="V500" s="104"/>
      <c r="W500" s="104"/>
      <c r="X500" s="104"/>
      <c r="Y500" s="104"/>
      <c r="Z500" s="104"/>
      <c r="AA500" s="104"/>
      <c r="AB500" s="104"/>
      <c r="AC500" s="104"/>
      <c r="AD500" s="104"/>
      <c r="AE500" s="104"/>
      <c r="AF500" s="104"/>
      <c r="AG500" s="104"/>
      <c r="AH500" s="104"/>
      <c r="AI500" s="104"/>
      <c r="AJ500" s="104"/>
      <c r="AK500" s="104"/>
      <c r="AL500" s="104"/>
      <c r="AM500" s="104"/>
      <c r="AN500" s="104"/>
      <c r="AO500" s="104"/>
      <c r="AP500" s="104"/>
      <c r="AQ500" s="104"/>
      <c r="AR500" s="104"/>
      <c r="AS500" s="104"/>
      <c r="AT500" s="104"/>
      <c r="AU500" s="104"/>
      <c r="AV500" s="104"/>
      <c r="AW500" s="104"/>
      <c r="AX500" s="104"/>
      <c r="AY500" s="104"/>
      <c r="AZ500" s="104"/>
      <c r="BA500" s="104"/>
      <c r="BB500" s="104"/>
      <c r="BC500" s="104"/>
      <c r="BD500" s="104"/>
      <c r="BE500" s="104"/>
      <c r="BF500" s="104"/>
      <c r="BG500" s="104"/>
      <c r="BH500" s="104"/>
      <c r="BI500" s="104"/>
      <c r="BJ500" s="104"/>
      <c r="BK500" s="104"/>
      <c r="BL500" s="104"/>
      <c r="BM500" s="104"/>
      <c r="BN500" s="104"/>
      <c r="BO500" s="104"/>
      <c r="BP500" s="104"/>
      <c r="BQ500" s="104"/>
      <c r="BR500" s="104"/>
      <c r="BS500" s="104"/>
      <c r="BT500" s="104"/>
      <c r="BU500" s="104"/>
      <c r="BV500" s="104"/>
      <c r="BW500" s="104"/>
      <c r="BX500" s="104"/>
      <c r="BY500" s="104"/>
      <c r="BZ500" s="104"/>
      <c r="CA500" s="104"/>
      <c r="CB500" s="104"/>
      <c r="CC500" s="104"/>
      <c r="CD500" s="104"/>
      <c r="CE500" s="104"/>
      <c r="CF500" s="104"/>
      <c r="CG500" s="104"/>
      <c r="CH500" s="104"/>
      <c r="CI500" s="104"/>
      <c r="CJ500" s="104"/>
      <c r="CK500" s="104"/>
    </row>
    <row r="501" spans="18:89" x14ac:dyDescent="0.35">
      <c r="R501" s="104"/>
      <c r="S501" s="104"/>
      <c r="T501" s="104"/>
      <c r="U501" s="104"/>
      <c r="V501" s="104"/>
      <c r="W501" s="104"/>
      <c r="X501" s="104"/>
      <c r="Y501" s="104"/>
      <c r="Z501" s="104"/>
      <c r="AA501" s="104"/>
      <c r="AB501" s="104"/>
      <c r="AC501" s="104"/>
      <c r="AD501" s="104"/>
      <c r="AE501" s="104"/>
      <c r="AF501" s="104"/>
      <c r="AG501" s="104"/>
      <c r="AH501" s="104"/>
      <c r="AI501" s="104"/>
      <c r="AJ501" s="104"/>
      <c r="AK501" s="104"/>
      <c r="AL501" s="104"/>
      <c r="AM501" s="104"/>
      <c r="AN501" s="104"/>
      <c r="AO501" s="104"/>
      <c r="AP501" s="104"/>
      <c r="AQ501" s="104"/>
      <c r="AR501" s="104"/>
      <c r="AS501" s="104"/>
      <c r="AT501" s="104"/>
      <c r="AU501" s="104"/>
      <c r="AV501" s="104"/>
      <c r="AW501" s="104"/>
      <c r="AX501" s="104"/>
      <c r="AY501" s="104"/>
      <c r="AZ501" s="104"/>
      <c r="BA501" s="104"/>
      <c r="BB501" s="104"/>
      <c r="BC501" s="104"/>
      <c r="BD501" s="104"/>
      <c r="BE501" s="104"/>
      <c r="BF501" s="104"/>
      <c r="BG501" s="104"/>
      <c r="BH501" s="104"/>
      <c r="BI501" s="104"/>
      <c r="BJ501" s="104"/>
      <c r="BK501" s="104"/>
      <c r="BL501" s="104"/>
      <c r="BM501" s="104"/>
      <c r="BN501" s="104"/>
      <c r="BO501" s="104"/>
      <c r="BP501" s="104"/>
      <c r="BQ501" s="104"/>
      <c r="BR501" s="104"/>
      <c r="BS501" s="104"/>
      <c r="BT501" s="104"/>
      <c r="BU501" s="104"/>
      <c r="BV501" s="104"/>
      <c r="BW501" s="104"/>
      <c r="BX501" s="104"/>
      <c r="BY501" s="104"/>
      <c r="BZ501" s="104"/>
      <c r="CA501" s="104"/>
      <c r="CB501" s="104"/>
      <c r="CC501" s="104"/>
      <c r="CD501" s="104"/>
      <c r="CE501" s="104"/>
      <c r="CF501" s="104"/>
      <c r="CG501" s="104"/>
      <c r="CH501" s="104"/>
      <c r="CI501" s="104"/>
      <c r="CJ501" s="104"/>
      <c r="CK501" s="104"/>
    </row>
    <row r="502" spans="18:89" x14ac:dyDescent="0.35">
      <c r="R502" s="104"/>
      <c r="S502" s="104"/>
      <c r="T502" s="104"/>
      <c r="U502" s="104"/>
      <c r="V502" s="104"/>
      <c r="W502" s="104"/>
      <c r="X502" s="104"/>
      <c r="Y502" s="104"/>
      <c r="Z502" s="104"/>
      <c r="AA502" s="104"/>
      <c r="AB502" s="104"/>
      <c r="AC502" s="104"/>
      <c r="AD502" s="104"/>
      <c r="AE502" s="104"/>
      <c r="AF502" s="104"/>
      <c r="AG502" s="104"/>
      <c r="AH502" s="104"/>
      <c r="AI502" s="104"/>
      <c r="AJ502" s="104"/>
      <c r="AK502" s="104"/>
      <c r="AL502" s="104"/>
      <c r="AM502" s="104"/>
      <c r="AN502" s="104"/>
      <c r="AO502" s="104"/>
      <c r="AP502" s="104"/>
      <c r="AQ502" s="104"/>
      <c r="AR502" s="104"/>
      <c r="AS502" s="104"/>
      <c r="AT502" s="104"/>
      <c r="AU502" s="104"/>
      <c r="AV502" s="104"/>
      <c r="AW502" s="104"/>
      <c r="AX502" s="104"/>
      <c r="AY502" s="104"/>
      <c r="AZ502" s="104"/>
      <c r="BA502" s="104"/>
      <c r="BB502" s="104"/>
      <c r="BC502" s="104"/>
      <c r="BD502" s="104"/>
      <c r="BE502" s="104"/>
      <c r="BF502" s="104"/>
      <c r="BG502" s="104"/>
      <c r="BH502" s="104"/>
      <c r="BI502" s="104"/>
      <c r="BJ502" s="104"/>
      <c r="BK502" s="104"/>
      <c r="BL502" s="104"/>
      <c r="BM502" s="104"/>
      <c r="BN502" s="104"/>
      <c r="BO502" s="104"/>
      <c r="BP502" s="104"/>
      <c r="BQ502" s="104"/>
      <c r="BR502" s="104"/>
      <c r="BS502" s="104"/>
      <c r="BT502" s="104"/>
      <c r="BU502" s="104"/>
      <c r="BV502" s="104"/>
      <c r="BW502" s="104"/>
      <c r="BX502" s="104"/>
      <c r="BY502" s="104"/>
      <c r="BZ502" s="104"/>
      <c r="CA502" s="104"/>
      <c r="CB502" s="104"/>
      <c r="CC502" s="104"/>
      <c r="CD502" s="104"/>
      <c r="CE502" s="104"/>
      <c r="CF502" s="104"/>
      <c r="CG502" s="104"/>
      <c r="CH502" s="104"/>
      <c r="CI502" s="104"/>
      <c r="CJ502" s="104"/>
      <c r="CK502" s="104"/>
    </row>
    <row r="503" spans="18:89" x14ac:dyDescent="0.35">
      <c r="R503" s="104"/>
      <c r="S503" s="104"/>
      <c r="T503" s="104"/>
      <c r="U503" s="104"/>
      <c r="V503" s="104"/>
      <c r="W503" s="104"/>
      <c r="X503" s="104"/>
      <c r="Y503" s="104"/>
      <c r="Z503" s="104"/>
      <c r="AA503" s="104"/>
      <c r="AB503" s="104"/>
      <c r="AC503" s="104"/>
      <c r="AD503" s="104"/>
      <c r="AE503" s="104"/>
      <c r="AF503" s="104"/>
      <c r="AG503" s="104"/>
      <c r="AH503" s="104"/>
      <c r="AI503" s="104"/>
      <c r="AJ503" s="104"/>
      <c r="AK503" s="104"/>
      <c r="AL503" s="104"/>
      <c r="AM503" s="104"/>
      <c r="AN503" s="104"/>
      <c r="AO503" s="104"/>
      <c r="AP503" s="104"/>
      <c r="AQ503" s="104"/>
      <c r="AR503" s="104"/>
      <c r="AS503" s="104"/>
      <c r="AT503" s="104"/>
      <c r="AU503" s="104"/>
      <c r="AV503" s="104"/>
      <c r="AW503" s="104"/>
      <c r="AX503" s="104"/>
      <c r="AY503" s="104"/>
      <c r="AZ503" s="104"/>
      <c r="BA503" s="104"/>
      <c r="BB503" s="104"/>
      <c r="BC503" s="104"/>
      <c r="BD503" s="104"/>
      <c r="BE503" s="104"/>
      <c r="BF503" s="104"/>
      <c r="BG503" s="104"/>
      <c r="BH503" s="104"/>
      <c r="BI503" s="104"/>
      <c r="BJ503" s="104"/>
      <c r="BK503" s="104"/>
      <c r="BL503" s="104"/>
      <c r="BM503" s="104"/>
      <c r="BN503" s="104"/>
      <c r="BO503" s="104"/>
      <c r="BP503" s="104"/>
      <c r="BQ503" s="104"/>
      <c r="BR503" s="104"/>
      <c r="BS503" s="104"/>
      <c r="BT503" s="104"/>
      <c r="BU503" s="104"/>
      <c r="BV503" s="104"/>
      <c r="BW503" s="104"/>
      <c r="BX503" s="104"/>
      <c r="BY503" s="104"/>
      <c r="BZ503" s="104"/>
      <c r="CA503" s="104"/>
      <c r="CB503" s="104"/>
      <c r="CC503" s="104"/>
      <c r="CD503" s="104"/>
      <c r="CE503" s="104"/>
      <c r="CF503" s="104"/>
      <c r="CG503" s="104"/>
      <c r="CH503" s="104"/>
      <c r="CI503" s="104"/>
      <c r="CJ503" s="104"/>
      <c r="CK503" s="104"/>
    </row>
    <row r="504" spans="18:89" x14ac:dyDescent="0.35">
      <c r="R504" s="104"/>
      <c r="S504" s="104"/>
      <c r="T504" s="104"/>
      <c r="U504" s="104"/>
      <c r="V504" s="104"/>
      <c r="W504" s="104"/>
      <c r="X504" s="104"/>
      <c r="Y504" s="104"/>
      <c r="Z504" s="104"/>
      <c r="AA504" s="104"/>
      <c r="AB504" s="104"/>
      <c r="AC504" s="104"/>
      <c r="AD504" s="104"/>
      <c r="AE504" s="104"/>
      <c r="AF504" s="104"/>
      <c r="AG504" s="104"/>
      <c r="AH504" s="104"/>
      <c r="AI504" s="104"/>
      <c r="AJ504" s="104"/>
      <c r="AK504" s="104"/>
      <c r="AL504" s="104"/>
      <c r="AM504" s="104"/>
      <c r="AN504" s="104"/>
      <c r="AO504" s="104"/>
      <c r="AP504" s="104"/>
      <c r="AQ504" s="104"/>
      <c r="AR504" s="104"/>
      <c r="AS504" s="104"/>
      <c r="AT504" s="104"/>
      <c r="AU504" s="104"/>
      <c r="AV504" s="104"/>
      <c r="AW504" s="104"/>
      <c r="AX504" s="104"/>
      <c r="AY504" s="104"/>
      <c r="AZ504" s="104"/>
      <c r="BA504" s="104"/>
      <c r="BB504" s="104"/>
      <c r="BC504" s="104"/>
      <c r="BD504" s="104"/>
      <c r="BE504" s="104"/>
      <c r="BF504" s="104"/>
      <c r="BG504" s="104"/>
      <c r="BH504" s="104"/>
      <c r="BI504" s="104"/>
      <c r="BJ504" s="104"/>
      <c r="BK504" s="104"/>
      <c r="BL504" s="104"/>
      <c r="BM504" s="104"/>
      <c r="BN504" s="104"/>
      <c r="BO504" s="104"/>
      <c r="BP504" s="104"/>
      <c r="BQ504" s="104"/>
      <c r="BR504" s="104"/>
      <c r="BS504" s="104"/>
      <c r="BT504" s="104"/>
      <c r="BU504" s="104"/>
      <c r="BV504" s="104"/>
      <c r="BW504" s="104"/>
      <c r="BX504" s="104"/>
      <c r="BY504" s="104"/>
      <c r="BZ504" s="104"/>
      <c r="CA504" s="104"/>
      <c r="CB504" s="104"/>
      <c r="CC504" s="104"/>
      <c r="CD504" s="104"/>
      <c r="CE504" s="104"/>
      <c r="CF504" s="104"/>
      <c r="CG504" s="104"/>
      <c r="CH504" s="104"/>
      <c r="CI504" s="104"/>
      <c r="CJ504" s="104"/>
      <c r="CK504" s="104"/>
    </row>
    <row r="505" spans="18:89" x14ac:dyDescent="0.35">
      <c r="R505" s="104"/>
      <c r="S505" s="104"/>
      <c r="T505" s="104"/>
      <c r="U505" s="104"/>
      <c r="V505" s="104"/>
      <c r="W505" s="104"/>
      <c r="X505" s="104"/>
      <c r="Y505" s="104"/>
      <c r="Z505" s="104"/>
      <c r="AA505" s="104"/>
      <c r="AB505" s="104"/>
      <c r="AC505" s="104"/>
      <c r="AD505" s="104"/>
      <c r="AE505" s="104"/>
      <c r="AF505" s="104"/>
      <c r="AG505" s="104"/>
      <c r="AH505" s="104"/>
      <c r="AI505" s="104"/>
      <c r="AJ505" s="104"/>
      <c r="AK505" s="104"/>
      <c r="AL505" s="104"/>
      <c r="AM505" s="104"/>
      <c r="AN505" s="104"/>
      <c r="AO505" s="104"/>
      <c r="AP505" s="104"/>
      <c r="AQ505" s="104"/>
      <c r="AR505" s="104"/>
      <c r="AS505" s="104"/>
      <c r="AT505" s="104"/>
      <c r="AU505" s="104"/>
      <c r="AV505" s="104"/>
      <c r="AW505" s="104"/>
      <c r="AX505" s="104"/>
      <c r="AY505" s="104"/>
      <c r="AZ505" s="104"/>
      <c r="BA505" s="104"/>
      <c r="BB505" s="104"/>
      <c r="BC505" s="104"/>
      <c r="BD505" s="104"/>
      <c r="BE505" s="104"/>
      <c r="BF505" s="104"/>
      <c r="BG505" s="104"/>
      <c r="BH505" s="104"/>
      <c r="BI505" s="104"/>
      <c r="BJ505" s="104"/>
      <c r="BK505" s="104"/>
      <c r="BL505" s="104"/>
      <c r="BM505" s="104"/>
      <c r="BN505" s="104"/>
      <c r="BO505" s="104"/>
      <c r="BP505" s="104"/>
      <c r="BQ505" s="104"/>
      <c r="BR505" s="104"/>
      <c r="BS505" s="104"/>
      <c r="BT505" s="104"/>
      <c r="BU505" s="104"/>
      <c r="BV505" s="104"/>
      <c r="BW505" s="104"/>
      <c r="BX505" s="104"/>
      <c r="BY505" s="104"/>
      <c r="BZ505" s="104"/>
      <c r="CA505" s="104"/>
      <c r="CB505" s="104"/>
      <c r="CC505" s="104"/>
      <c r="CD505" s="104"/>
      <c r="CE505" s="104"/>
      <c r="CF505" s="104"/>
      <c r="CG505" s="104"/>
      <c r="CH505" s="104"/>
      <c r="CI505" s="104"/>
      <c r="CJ505" s="104"/>
      <c r="CK505" s="104"/>
    </row>
    <row r="506" spans="18:89" x14ac:dyDescent="0.35">
      <c r="R506" s="104"/>
      <c r="S506" s="104"/>
      <c r="T506" s="104"/>
      <c r="U506" s="104"/>
      <c r="V506" s="104"/>
      <c r="W506" s="104"/>
      <c r="X506" s="104"/>
      <c r="Y506" s="104"/>
      <c r="Z506" s="104"/>
      <c r="AA506" s="104"/>
      <c r="AB506" s="104"/>
      <c r="AC506" s="104"/>
      <c r="AD506" s="104"/>
      <c r="AE506" s="104"/>
      <c r="AF506" s="104"/>
      <c r="AG506" s="104"/>
      <c r="AH506" s="104"/>
      <c r="AI506" s="104"/>
      <c r="AJ506" s="104"/>
      <c r="AK506" s="104"/>
      <c r="AL506" s="104"/>
      <c r="AM506" s="104"/>
      <c r="AN506" s="104"/>
      <c r="AO506" s="104"/>
      <c r="AP506" s="104"/>
      <c r="AQ506" s="104"/>
      <c r="AR506" s="104"/>
      <c r="AS506" s="104"/>
      <c r="AT506" s="104"/>
      <c r="AU506" s="104"/>
      <c r="AV506" s="104"/>
      <c r="AW506" s="104"/>
      <c r="AX506" s="104"/>
      <c r="AY506" s="104"/>
      <c r="AZ506" s="104"/>
      <c r="BA506" s="104"/>
      <c r="BB506" s="104"/>
      <c r="BC506" s="104"/>
      <c r="BD506" s="104"/>
      <c r="BE506" s="104"/>
      <c r="BF506" s="104"/>
      <c r="BG506" s="104"/>
      <c r="BH506" s="104"/>
      <c r="BI506" s="104"/>
      <c r="BJ506" s="104"/>
      <c r="BK506" s="104"/>
      <c r="BL506" s="104"/>
      <c r="BM506" s="104"/>
      <c r="BN506" s="104"/>
      <c r="BO506" s="104"/>
      <c r="BP506" s="104"/>
      <c r="BQ506" s="104"/>
      <c r="BR506" s="104"/>
      <c r="BS506" s="104"/>
      <c r="BT506" s="104"/>
      <c r="BU506" s="104"/>
      <c r="BV506" s="104"/>
      <c r="BW506" s="104"/>
      <c r="BX506" s="104"/>
      <c r="BY506" s="104"/>
      <c r="BZ506" s="104"/>
      <c r="CA506" s="104"/>
      <c r="CB506" s="104"/>
      <c r="CC506" s="104"/>
      <c r="CD506" s="104"/>
      <c r="CE506" s="104"/>
      <c r="CF506" s="104"/>
      <c r="CG506" s="104"/>
      <c r="CH506" s="104"/>
      <c r="CI506" s="104"/>
      <c r="CJ506" s="104"/>
      <c r="CK506" s="104"/>
    </row>
    <row r="507" spans="18:89" x14ac:dyDescent="0.35">
      <c r="R507" s="104"/>
      <c r="S507" s="104"/>
      <c r="T507" s="104"/>
      <c r="U507" s="104"/>
      <c r="V507" s="104"/>
      <c r="W507" s="104"/>
      <c r="X507" s="104"/>
      <c r="Y507" s="104"/>
      <c r="Z507" s="104"/>
      <c r="AA507" s="104"/>
      <c r="AB507" s="104"/>
      <c r="AC507" s="104"/>
      <c r="AD507" s="104"/>
      <c r="AE507" s="104"/>
      <c r="AF507" s="104"/>
      <c r="AG507" s="104"/>
      <c r="AH507" s="104"/>
      <c r="AI507" s="104"/>
      <c r="AJ507" s="104"/>
      <c r="AK507" s="104"/>
      <c r="AL507" s="104"/>
      <c r="AM507" s="104"/>
      <c r="AN507" s="104"/>
      <c r="AO507" s="104"/>
      <c r="AP507" s="104"/>
      <c r="AQ507" s="104"/>
      <c r="AR507" s="104"/>
      <c r="AS507" s="104"/>
      <c r="AT507" s="104"/>
      <c r="AU507" s="104"/>
      <c r="AV507" s="104"/>
      <c r="AW507" s="104"/>
      <c r="AX507" s="104"/>
      <c r="AY507" s="104"/>
      <c r="AZ507" s="104"/>
      <c r="BA507" s="104"/>
      <c r="BB507" s="104"/>
      <c r="BC507" s="104"/>
      <c r="BD507" s="104"/>
      <c r="BE507" s="104"/>
      <c r="BF507" s="104"/>
      <c r="BG507" s="104"/>
      <c r="BH507" s="104"/>
      <c r="BI507" s="104"/>
      <c r="BJ507" s="104"/>
      <c r="BK507" s="104"/>
      <c r="BL507" s="104"/>
      <c r="BM507" s="104"/>
      <c r="BN507" s="104"/>
      <c r="BO507" s="104"/>
      <c r="BP507" s="104"/>
      <c r="BQ507" s="104"/>
      <c r="BR507" s="104"/>
      <c r="BS507" s="104"/>
      <c r="BT507" s="104"/>
      <c r="BU507" s="104"/>
      <c r="BV507" s="104"/>
      <c r="BW507" s="104"/>
      <c r="BX507" s="104"/>
      <c r="BY507" s="104"/>
      <c r="BZ507" s="104"/>
      <c r="CA507" s="104"/>
      <c r="CB507" s="104"/>
      <c r="CC507" s="104"/>
      <c r="CD507" s="104"/>
      <c r="CE507" s="104"/>
      <c r="CF507" s="104"/>
      <c r="CG507" s="104"/>
      <c r="CH507" s="104"/>
      <c r="CI507" s="104"/>
      <c r="CJ507" s="104"/>
      <c r="CK507" s="104"/>
    </row>
    <row r="508" spans="18:89" x14ac:dyDescent="0.35">
      <c r="R508" s="104"/>
      <c r="S508" s="104"/>
      <c r="T508" s="104"/>
      <c r="U508" s="104"/>
      <c r="V508" s="104"/>
      <c r="W508" s="104"/>
      <c r="X508" s="104"/>
      <c r="Y508" s="104"/>
      <c r="Z508" s="104"/>
      <c r="AA508" s="104"/>
      <c r="AB508" s="104"/>
      <c r="AC508" s="104"/>
      <c r="AD508" s="104"/>
      <c r="AE508" s="104"/>
      <c r="AF508" s="104"/>
      <c r="AG508" s="104"/>
      <c r="AH508" s="104"/>
      <c r="AI508" s="104"/>
      <c r="AJ508" s="104"/>
      <c r="AK508" s="104"/>
      <c r="AL508" s="104"/>
      <c r="AM508" s="104"/>
      <c r="AN508" s="104"/>
      <c r="AO508" s="104"/>
      <c r="AP508" s="104"/>
      <c r="AQ508" s="104"/>
      <c r="AR508" s="104"/>
      <c r="AS508" s="104"/>
      <c r="AT508" s="104"/>
      <c r="AU508" s="104"/>
      <c r="AV508" s="104"/>
      <c r="AW508" s="104"/>
      <c r="AX508" s="104"/>
      <c r="AY508" s="104"/>
      <c r="AZ508" s="104"/>
      <c r="BA508" s="104"/>
      <c r="BB508" s="104"/>
      <c r="BC508" s="104"/>
      <c r="BD508" s="104"/>
      <c r="BE508" s="104"/>
      <c r="BF508" s="104"/>
      <c r="BG508" s="104"/>
      <c r="BH508" s="104"/>
      <c r="BI508" s="104"/>
      <c r="BJ508" s="104"/>
      <c r="BK508" s="104"/>
      <c r="BL508" s="104"/>
      <c r="BM508" s="104"/>
      <c r="BN508" s="104"/>
      <c r="BO508" s="104"/>
      <c r="BP508" s="104"/>
      <c r="BQ508" s="104"/>
      <c r="BR508" s="104"/>
      <c r="BS508" s="104"/>
      <c r="BT508" s="104"/>
      <c r="BU508" s="104"/>
      <c r="BV508" s="104"/>
      <c r="BW508" s="104"/>
      <c r="BX508" s="104"/>
      <c r="BY508" s="104"/>
      <c r="BZ508" s="104"/>
      <c r="CA508" s="104"/>
      <c r="CB508" s="104"/>
      <c r="CC508" s="104"/>
      <c r="CD508" s="104"/>
      <c r="CE508" s="104"/>
      <c r="CF508" s="104"/>
      <c r="CG508" s="104"/>
      <c r="CH508" s="104"/>
      <c r="CI508" s="104"/>
      <c r="CJ508" s="104"/>
      <c r="CK508" s="104"/>
    </row>
    <row r="509" spans="18:89" x14ac:dyDescent="0.35">
      <c r="R509" s="104"/>
      <c r="S509" s="104"/>
      <c r="T509" s="104"/>
      <c r="U509" s="104"/>
      <c r="V509" s="104"/>
      <c r="W509" s="104"/>
      <c r="X509" s="104"/>
      <c r="Y509" s="104"/>
      <c r="Z509" s="104"/>
      <c r="AA509" s="104"/>
      <c r="AB509" s="104"/>
      <c r="AC509" s="104"/>
      <c r="AD509" s="104"/>
      <c r="AE509" s="104"/>
      <c r="AF509" s="104"/>
      <c r="AG509" s="104"/>
      <c r="AH509" s="104"/>
      <c r="AI509" s="104"/>
      <c r="AJ509" s="104"/>
      <c r="AK509" s="104"/>
      <c r="AL509" s="104"/>
      <c r="AM509" s="104"/>
      <c r="AN509" s="104"/>
      <c r="AO509" s="104"/>
      <c r="AP509" s="104"/>
      <c r="AQ509" s="104"/>
      <c r="AR509" s="104"/>
      <c r="AS509" s="104"/>
      <c r="AT509" s="104"/>
      <c r="AU509" s="104"/>
      <c r="AV509" s="104"/>
      <c r="AW509" s="104"/>
      <c r="AX509" s="104"/>
      <c r="AY509" s="104"/>
      <c r="AZ509" s="104"/>
      <c r="BA509" s="104"/>
      <c r="BB509" s="104"/>
      <c r="BC509" s="104"/>
      <c r="BD509" s="104"/>
      <c r="BE509" s="104"/>
      <c r="BF509" s="104"/>
      <c r="BG509" s="104"/>
      <c r="BH509" s="104"/>
      <c r="BI509" s="104"/>
      <c r="BJ509" s="104"/>
      <c r="BK509" s="104"/>
      <c r="BL509" s="104"/>
      <c r="BM509" s="104"/>
      <c r="BN509" s="104"/>
      <c r="BO509" s="104"/>
      <c r="BP509" s="104"/>
      <c r="BQ509" s="104"/>
      <c r="BR509" s="104"/>
      <c r="BS509" s="104"/>
      <c r="BT509" s="104"/>
      <c r="BU509" s="104"/>
      <c r="BV509" s="104"/>
      <c r="BW509" s="104"/>
      <c r="BX509" s="104"/>
      <c r="BY509" s="104"/>
      <c r="BZ509" s="104"/>
      <c r="CA509" s="104"/>
      <c r="CB509" s="104"/>
      <c r="CC509" s="104"/>
      <c r="CD509" s="104"/>
      <c r="CE509" s="104"/>
      <c r="CF509" s="104"/>
      <c r="CG509" s="104"/>
      <c r="CH509" s="104"/>
      <c r="CI509" s="104"/>
      <c r="CJ509" s="104"/>
      <c r="CK509" s="104"/>
    </row>
  </sheetData>
  <hyperlinks>
    <hyperlink ref="A51" r:id="rId1" xr:uid="{EEA115C2-8B7B-4BE1-99A6-7E64EC464C8B}"/>
    <hyperlink ref="A52" r:id="rId2" display="Solar Panel Degradation: What Is It and Why Should You Care? (2022)" xr:uid="{69CBB11A-6FAE-46F3-9284-E9A4E2345563}"/>
    <hyperlink ref="A55" r:id="rId3" xr:uid="{DBCE69AE-E9D3-4660-88B4-2611019CDE07}"/>
    <hyperlink ref="A48" r:id="rId4" xr:uid="{645DA3BD-1BB6-4F59-8766-F3181AD89787}"/>
  </hyperlinks>
  <pageMargins left="0.7" right="0.7" top="0.75" bottom="0.75" header="0.3" footer="0.3"/>
  <pageSetup orientation="portrait" horizontalDpi="90" verticalDpi="90" r:id="rId5"/>
  <drawing r:id="rId6"/>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15A694-ECFF-4301-B64B-78D91746FE71}">
  <sheetPr>
    <tabColor theme="8" tint="-0.249977111117893"/>
  </sheetPr>
  <dimension ref="A1:CU142"/>
  <sheetViews>
    <sheetView zoomScale="85" zoomScaleNormal="85" workbookViewId="0">
      <selection activeCell="R12" sqref="R12"/>
    </sheetView>
  </sheetViews>
  <sheetFormatPr defaultColWidth="0" defaultRowHeight="12.5" zeroHeight="1" x14ac:dyDescent="0.25"/>
  <cols>
    <col min="1" max="1" width="4.54296875" style="12" customWidth="1"/>
    <col min="2" max="2" width="18.453125" style="12" customWidth="1"/>
    <col min="3" max="82" width="9" style="12" customWidth="1"/>
    <col min="83" max="88" width="9" style="12" hidden="1" customWidth="1"/>
    <col min="89" max="93" width="0" style="12" hidden="1" customWidth="1"/>
    <col min="94" max="94" width="9" style="12" hidden="1" customWidth="1"/>
    <col min="95" max="99" width="0" style="12" hidden="1" customWidth="1"/>
    <col min="100" max="16384" width="9" style="12" hidden="1"/>
  </cols>
  <sheetData>
    <row r="1" spans="2:87" x14ac:dyDescent="0.25"/>
    <row r="2" spans="2:87" ht="15.5" hidden="1" x14ac:dyDescent="0.35">
      <c r="B2" s="22" t="s">
        <v>24</v>
      </c>
    </row>
    <row r="3" spans="2:87" x14ac:dyDescent="0.25"/>
    <row r="4" spans="2:87" ht="27" customHeight="1" x14ac:dyDescent="0.25">
      <c r="B4" s="175" t="s">
        <v>25</v>
      </c>
      <c r="C4" s="175"/>
      <c r="D4" s="175"/>
      <c r="E4" s="175"/>
      <c r="F4" s="175"/>
      <c r="G4" s="175"/>
      <c r="H4" s="175"/>
      <c r="I4" s="176"/>
      <c r="J4" s="176"/>
      <c r="K4" s="176"/>
      <c r="L4" s="176"/>
    </row>
    <row r="5" spans="2:87" ht="25.5" customHeight="1" x14ac:dyDescent="0.25">
      <c r="B5" s="175"/>
      <c r="C5" s="175"/>
      <c r="D5" s="175"/>
      <c r="E5" s="175"/>
      <c r="F5" s="175"/>
      <c r="G5" s="175"/>
      <c r="H5" s="175"/>
      <c r="I5" s="176"/>
      <c r="J5" s="176"/>
      <c r="K5" s="176"/>
      <c r="L5" s="176"/>
    </row>
    <row r="6" spans="2:87" ht="36" customHeight="1" x14ac:dyDescent="0.25">
      <c r="B6" s="175" t="s">
        <v>26</v>
      </c>
      <c r="C6" s="175"/>
      <c r="D6" s="175"/>
      <c r="E6" s="175"/>
      <c r="F6" s="175"/>
      <c r="G6" s="175"/>
      <c r="H6" s="175"/>
      <c r="I6" s="175"/>
      <c r="J6" s="175"/>
      <c r="K6" s="175"/>
      <c r="L6" s="175"/>
    </row>
    <row r="7" spans="2:87" ht="27.75" customHeight="1" x14ac:dyDescent="0.25">
      <c r="B7" s="175"/>
      <c r="C7" s="175"/>
      <c r="D7" s="175"/>
      <c r="E7" s="175"/>
      <c r="F7" s="175"/>
      <c r="G7" s="175"/>
      <c r="H7" s="175"/>
      <c r="I7" s="175"/>
      <c r="J7" s="175"/>
      <c r="K7" s="175"/>
      <c r="L7" s="175"/>
    </row>
    <row r="8" spans="2:87" ht="17.899999999999999" customHeight="1" x14ac:dyDescent="0.3">
      <c r="B8" s="23"/>
      <c r="C8" s="23"/>
      <c r="D8" s="23"/>
      <c r="E8" s="23"/>
      <c r="F8" s="23"/>
      <c r="G8" s="23"/>
      <c r="J8" s="177"/>
      <c r="K8" s="177"/>
      <c r="L8" s="177"/>
    </row>
    <row r="9" spans="2:87" ht="14.5" x14ac:dyDescent="0.35">
      <c r="B9" s="25"/>
      <c r="C9" s="26"/>
      <c r="D9" s="27">
        <v>2023</v>
      </c>
      <c r="E9" s="28">
        <v>2024</v>
      </c>
      <c r="F9" s="28">
        <v>2025</v>
      </c>
      <c r="G9" s="28">
        <v>2026</v>
      </c>
      <c r="H9" s="28">
        <v>2027</v>
      </c>
      <c r="I9" s="28">
        <v>2028</v>
      </c>
      <c r="J9" s="28">
        <v>2029</v>
      </c>
      <c r="K9" s="28">
        <v>2030</v>
      </c>
      <c r="L9" s="28">
        <v>2031</v>
      </c>
      <c r="M9" s="28">
        <v>2032</v>
      </c>
      <c r="N9" s="28">
        <v>2033</v>
      </c>
      <c r="O9" s="28">
        <v>2034</v>
      </c>
      <c r="P9" s="28">
        <v>2035</v>
      </c>
      <c r="Q9" s="28">
        <v>2036</v>
      </c>
      <c r="R9" s="28">
        <v>2037</v>
      </c>
      <c r="S9" s="28">
        <v>2038</v>
      </c>
      <c r="T9" s="28">
        <v>2039</v>
      </c>
      <c r="U9" s="28">
        <v>2040</v>
      </c>
      <c r="V9" s="28">
        <v>2041</v>
      </c>
      <c r="W9" s="28">
        <v>2042</v>
      </c>
      <c r="X9" s="28">
        <v>2043</v>
      </c>
      <c r="Y9" s="28">
        <v>2044</v>
      </c>
      <c r="Z9" s="28">
        <v>2045</v>
      </c>
      <c r="AA9" s="28">
        <v>2046</v>
      </c>
      <c r="AB9" s="28">
        <v>2047</v>
      </c>
      <c r="AC9" s="28">
        <v>2048</v>
      </c>
      <c r="AD9" s="28">
        <v>2049</v>
      </c>
      <c r="AE9" s="28">
        <v>2050</v>
      </c>
      <c r="AF9" s="28">
        <v>2051</v>
      </c>
      <c r="AG9" s="28">
        <v>2052</v>
      </c>
      <c r="AH9" s="28">
        <v>2053</v>
      </c>
      <c r="AI9" s="28">
        <v>2054</v>
      </c>
      <c r="AJ9" s="28">
        <v>2055</v>
      </c>
      <c r="AK9" s="28">
        <v>2056</v>
      </c>
      <c r="AL9" s="28">
        <v>2057</v>
      </c>
      <c r="AM9" s="28">
        <v>2058</v>
      </c>
      <c r="AN9" s="28">
        <v>2059</v>
      </c>
      <c r="AO9" s="28">
        <v>2060</v>
      </c>
      <c r="AP9" s="28">
        <v>2061</v>
      </c>
      <c r="AQ9" s="28">
        <v>2062</v>
      </c>
      <c r="AR9" s="28">
        <v>2063</v>
      </c>
      <c r="AS9" s="28">
        <v>2064</v>
      </c>
      <c r="AT9" s="28">
        <v>2065</v>
      </c>
      <c r="AU9" s="28">
        <v>2066</v>
      </c>
      <c r="AV9" s="28">
        <v>2067</v>
      </c>
      <c r="AW9" s="28">
        <v>2068</v>
      </c>
      <c r="AX9" s="28">
        <v>2069</v>
      </c>
      <c r="AY9" s="28">
        <v>2070</v>
      </c>
      <c r="AZ9" s="28">
        <v>2071</v>
      </c>
      <c r="BA9" s="28">
        <v>2072</v>
      </c>
      <c r="BB9" s="28">
        <v>2073</v>
      </c>
      <c r="BC9" s="28">
        <v>2074</v>
      </c>
      <c r="BD9" s="28">
        <v>2075</v>
      </c>
      <c r="BE9" s="28">
        <v>2076</v>
      </c>
      <c r="BF9" s="28">
        <v>2077</v>
      </c>
      <c r="BG9" s="28">
        <v>2078</v>
      </c>
      <c r="BH9" s="28">
        <v>2079</v>
      </c>
      <c r="BI9" s="28">
        <v>2080</v>
      </c>
      <c r="BJ9" s="28">
        <v>2081</v>
      </c>
      <c r="BK9" s="28">
        <v>2082</v>
      </c>
      <c r="BL9" s="28">
        <v>2083</v>
      </c>
      <c r="BM9" s="28">
        <v>2084</v>
      </c>
      <c r="BN9" s="28">
        <v>2085</v>
      </c>
      <c r="BO9" s="28">
        <v>2086</v>
      </c>
      <c r="BP9" s="28">
        <v>2087</v>
      </c>
      <c r="BQ9" s="28">
        <v>2088</v>
      </c>
      <c r="BR9" s="28">
        <v>2089</v>
      </c>
      <c r="BS9" s="28">
        <v>2090</v>
      </c>
      <c r="BT9" s="28">
        <v>2091</v>
      </c>
      <c r="BU9" s="28">
        <v>2092</v>
      </c>
      <c r="BV9" s="28">
        <v>2093</v>
      </c>
      <c r="BW9" s="28">
        <v>2094</v>
      </c>
      <c r="BX9" s="28">
        <v>2095</v>
      </c>
      <c r="BY9" s="28">
        <v>2096</v>
      </c>
      <c r="BZ9" s="28">
        <v>2097</v>
      </c>
      <c r="CA9" s="28">
        <v>2098</v>
      </c>
      <c r="CB9" s="28">
        <v>2099</v>
      </c>
      <c r="CC9" s="28">
        <v>2100</v>
      </c>
      <c r="CD9" s="24"/>
      <c r="CE9" s="29"/>
      <c r="CF9" s="29"/>
      <c r="CG9" s="29"/>
      <c r="CH9" s="29"/>
      <c r="CI9" s="29"/>
    </row>
    <row r="10" spans="2:87" ht="14.5" x14ac:dyDescent="0.35">
      <c r="B10" s="30" t="s">
        <v>27</v>
      </c>
      <c r="C10" s="31"/>
      <c r="D10" s="32"/>
      <c r="E10" s="33"/>
      <c r="F10" s="33"/>
      <c r="G10" s="33"/>
      <c r="H10" s="33"/>
      <c r="I10" s="33"/>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24"/>
      <c r="CE10" s="29"/>
      <c r="CF10" s="29"/>
      <c r="CG10" s="29"/>
      <c r="CH10" s="29"/>
      <c r="CI10" s="29"/>
    </row>
    <row r="11" spans="2:87" ht="14.5" x14ac:dyDescent="0.35">
      <c r="B11" s="34" t="s">
        <v>28</v>
      </c>
      <c r="C11" s="35" t="s">
        <v>29</v>
      </c>
      <c r="D11" s="36">
        <v>0.147178927705574</v>
      </c>
      <c r="E11" s="36">
        <v>0.13847358453568315</v>
      </c>
      <c r="F11" s="36">
        <v>0.12927412674442318</v>
      </c>
      <c r="G11" s="36">
        <v>0.11955250842317407</v>
      </c>
      <c r="H11" s="36">
        <v>0.10927909177965886</v>
      </c>
      <c r="I11" s="36">
        <v>9.8422556782747528E-2</v>
      </c>
      <c r="J11" s="36">
        <v>8.6949805678706679E-2</v>
      </c>
      <c r="K11" s="36">
        <v>7.4825862087798789E-2</v>
      </c>
      <c r="L11" s="36">
        <v>6.0542149993981914E-2</v>
      </c>
      <c r="M11" s="36">
        <v>4.8985094506401726E-2</v>
      </c>
      <c r="N11" s="36">
        <v>3.9634196737968988E-2</v>
      </c>
      <c r="O11" s="36">
        <v>3.206831724819352E-2</v>
      </c>
      <c r="P11" s="36">
        <v>2.5946709048492351E-2</v>
      </c>
      <c r="Q11" s="36">
        <v>2.0993671268642558E-2</v>
      </c>
      <c r="R11" s="36">
        <v>1.6986132326536302E-2</v>
      </c>
      <c r="S11" s="36">
        <v>1.3743603380394254E-2</v>
      </c>
      <c r="T11" s="36">
        <v>1.1120049593779477E-2</v>
      </c>
      <c r="U11" s="36">
        <v>8.9973131169161988E-3</v>
      </c>
      <c r="V11" s="36">
        <v>7.4690151336991011E-3</v>
      </c>
      <c r="W11" s="36">
        <v>7.0882087971245195E-3</v>
      </c>
      <c r="X11" s="36">
        <v>6.9434916423417505E-3</v>
      </c>
      <c r="Y11" s="36">
        <v>6.526180009064078E-3</v>
      </c>
      <c r="Z11" s="36">
        <v>5.5422404408158044E-3</v>
      </c>
      <c r="AA11" s="36">
        <v>5.0318888739128743E-3</v>
      </c>
      <c r="AB11" s="36">
        <v>4.6396129376614515E-3</v>
      </c>
      <c r="AC11" s="36">
        <v>4.4034747969360199E-3</v>
      </c>
      <c r="AD11" s="36">
        <v>4.0976137273733169E-3</v>
      </c>
      <c r="AE11" s="36">
        <v>4.0272651676029735E-3</v>
      </c>
      <c r="AF11" s="36">
        <v>4.0272651676029735E-3</v>
      </c>
      <c r="AG11" s="36">
        <v>4.0272651676029735E-3</v>
      </c>
      <c r="AH11" s="36">
        <v>4.0272651676029735E-3</v>
      </c>
      <c r="AI11" s="36">
        <v>4.0272651676029735E-3</v>
      </c>
      <c r="AJ11" s="36">
        <v>4.0272651676029735E-3</v>
      </c>
      <c r="AK11" s="36">
        <v>4.0272651676029735E-3</v>
      </c>
      <c r="AL11" s="36">
        <v>4.0272651676029735E-3</v>
      </c>
      <c r="AM11" s="36">
        <v>4.0272651676029735E-3</v>
      </c>
      <c r="AN11" s="36">
        <v>4.0272651676029735E-3</v>
      </c>
      <c r="AO11" s="36">
        <v>4.0272651676029735E-3</v>
      </c>
      <c r="AP11" s="36">
        <v>4.0272651676029735E-3</v>
      </c>
      <c r="AQ11" s="36">
        <v>4.0272651676029735E-3</v>
      </c>
      <c r="AR11" s="36">
        <v>4.0272651676029735E-3</v>
      </c>
      <c r="AS11" s="36">
        <v>4.0272651676029735E-3</v>
      </c>
      <c r="AT11" s="36">
        <v>4.0272651676029735E-3</v>
      </c>
      <c r="AU11" s="36">
        <v>4.0272651676029735E-3</v>
      </c>
      <c r="AV11" s="36">
        <v>4.0272651676029735E-3</v>
      </c>
      <c r="AW11" s="36">
        <v>4.0272651676029735E-3</v>
      </c>
      <c r="AX11" s="36">
        <v>4.0272651676029735E-3</v>
      </c>
      <c r="AY11" s="36">
        <v>4.0272651676029735E-3</v>
      </c>
      <c r="AZ11" s="36">
        <v>4.0272651676029735E-3</v>
      </c>
      <c r="BA11" s="36">
        <v>4.0272651676029735E-3</v>
      </c>
      <c r="BB11" s="36">
        <v>4.0272651676029735E-3</v>
      </c>
      <c r="BC11" s="36">
        <v>4.0272651676029735E-3</v>
      </c>
      <c r="BD11" s="36">
        <v>4.0272651676029735E-3</v>
      </c>
      <c r="BE11" s="36">
        <v>4.0272651676029735E-3</v>
      </c>
      <c r="BF11" s="36">
        <v>4.0272651676029735E-3</v>
      </c>
      <c r="BG11" s="36">
        <v>4.0272651676029735E-3</v>
      </c>
      <c r="BH11" s="36">
        <v>4.0272651676029735E-3</v>
      </c>
      <c r="BI11" s="36">
        <v>4.0272651676029735E-3</v>
      </c>
      <c r="BJ11" s="36">
        <v>4.0272651676029735E-3</v>
      </c>
      <c r="BK11" s="36">
        <v>4.0272651676029735E-3</v>
      </c>
      <c r="BL11" s="36">
        <v>4.0272651676029735E-3</v>
      </c>
      <c r="BM11" s="36">
        <v>4.0272651676029735E-3</v>
      </c>
      <c r="BN11" s="36">
        <v>4.0272651676029735E-3</v>
      </c>
      <c r="BO11" s="36">
        <v>4.0272651676029735E-3</v>
      </c>
      <c r="BP11" s="36">
        <v>4.0272651676029735E-3</v>
      </c>
      <c r="BQ11" s="36">
        <v>4.0272651676029735E-3</v>
      </c>
      <c r="BR11" s="36">
        <v>4.0272651676029735E-3</v>
      </c>
      <c r="BS11" s="36">
        <v>4.0272651676029735E-3</v>
      </c>
      <c r="BT11" s="36">
        <v>4.0272651676029735E-3</v>
      </c>
      <c r="BU11" s="36">
        <v>4.0272651676029735E-3</v>
      </c>
      <c r="BV11" s="36">
        <v>4.0272651676029735E-3</v>
      </c>
      <c r="BW11" s="36">
        <v>4.0272651676029735E-3</v>
      </c>
      <c r="BX11" s="36">
        <v>4.0272651676029735E-3</v>
      </c>
      <c r="BY11" s="36">
        <v>4.0272651676029735E-3</v>
      </c>
      <c r="BZ11" s="36">
        <v>4.0272651676029735E-3</v>
      </c>
      <c r="CA11" s="36">
        <v>4.0272651676029735E-3</v>
      </c>
      <c r="CB11" s="36">
        <v>4.0272651676029735E-3</v>
      </c>
      <c r="CC11" s="37">
        <v>4.0272651676029735E-3</v>
      </c>
      <c r="CD11" s="38"/>
      <c r="CE11" s="39"/>
      <c r="CF11" s="39"/>
      <c r="CG11" s="39"/>
      <c r="CH11" s="39"/>
      <c r="CI11" s="39"/>
    </row>
    <row r="12" spans="2:87" ht="17.899999999999999" customHeight="1" thickBot="1" x14ac:dyDescent="0.35">
      <c r="B12" s="23"/>
      <c r="C12" s="23"/>
      <c r="D12" s="23"/>
      <c r="E12" s="23"/>
      <c r="F12" s="23"/>
      <c r="G12" s="23"/>
      <c r="J12" s="177"/>
      <c r="K12" s="177"/>
      <c r="L12" s="177"/>
    </row>
    <row r="13" spans="2:87" ht="15" thickBot="1" x14ac:dyDescent="0.4">
      <c r="B13" s="25"/>
      <c r="C13" s="26"/>
      <c r="D13" s="42"/>
      <c r="E13" s="43"/>
      <c r="F13" s="43"/>
      <c r="G13" s="43"/>
      <c r="H13" s="43"/>
      <c r="I13" s="43"/>
      <c r="J13" s="43"/>
      <c r="K13" s="43"/>
      <c r="L13" s="43"/>
      <c r="M13" s="43"/>
      <c r="N13" s="43"/>
      <c r="O13" s="43"/>
      <c r="P13" s="43"/>
      <c r="Q13" s="43"/>
      <c r="R13" s="43"/>
      <c r="S13" s="43"/>
      <c r="T13" s="43"/>
      <c r="U13" s="43"/>
      <c r="V13" s="43"/>
      <c r="W13" s="43"/>
      <c r="X13" s="43"/>
      <c r="Y13" s="43"/>
      <c r="Z13" s="43"/>
      <c r="AA13" s="43"/>
      <c r="AB13" s="43"/>
      <c r="AC13" s="43"/>
      <c r="AD13" s="43"/>
      <c r="AE13" s="43"/>
      <c r="AF13" s="43"/>
      <c r="AG13" s="43"/>
      <c r="AH13" s="43"/>
      <c r="AI13" s="43"/>
      <c r="AJ13" s="43"/>
      <c r="AK13" s="43"/>
      <c r="AL13" s="43"/>
      <c r="AM13" s="43"/>
      <c r="AN13" s="43"/>
      <c r="AO13" s="43"/>
      <c r="AP13" s="43"/>
      <c r="AQ13" s="43"/>
      <c r="AR13" s="43"/>
      <c r="AS13" s="43"/>
      <c r="AT13" s="43"/>
      <c r="AU13" s="43"/>
      <c r="AV13" s="43"/>
      <c r="AW13" s="43"/>
      <c r="AX13" s="43"/>
      <c r="AY13" s="43"/>
      <c r="AZ13" s="43"/>
      <c r="BA13" s="43"/>
      <c r="BB13" s="43"/>
      <c r="BC13" s="43"/>
      <c r="BD13" s="43"/>
      <c r="BE13" s="43"/>
      <c r="BF13" s="43"/>
      <c r="BG13" s="43"/>
      <c r="BH13" s="43"/>
      <c r="BI13" s="43"/>
      <c r="BJ13" s="43"/>
      <c r="BK13" s="43"/>
      <c r="BL13" s="43"/>
      <c r="BM13" s="43"/>
      <c r="BN13" s="43"/>
      <c r="BO13" s="43"/>
      <c r="BP13" s="43"/>
      <c r="BQ13" s="43"/>
      <c r="BR13" s="43"/>
      <c r="BS13" s="43"/>
      <c r="BT13" s="43"/>
      <c r="BU13" s="43"/>
      <c r="BV13" s="43"/>
      <c r="BW13" s="43"/>
      <c r="BX13" s="43"/>
      <c r="BY13" s="43"/>
      <c r="BZ13" s="43"/>
      <c r="CA13" s="43"/>
      <c r="CB13" s="43"/>
      <c r="CC13" s="43"/>
      <c r="CD13" s="24"/>
      <c r="CE13" s="24"/>
      <c r="CF13" s="24"/>
      <c r="CG13" s="24"/>
      <c r="CH13" s="24"/>
      <c r="CI13" s="24"/>
    </row>
    <row r="14" spans="2:87" ht="14.5" x14ac:dyDescent="0.35">
      <c r="B14" s="25"/>
      <c r="C14" s="26"/>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c r="AO14" s="26"/>
      <c r="AP14" s="26"/>
      <c r="AQ14" s="26"/>
      <c r="AR14" s="26"/>
      <c r="AS14" s="26"/>
      <c r="AT14" s="26"/>
      <c r="AU14" s="26"/>
      <c r="AV14" s="26"/>
      <c r="AW14" s="26"/>
      <c r="AX14" s="26"/>
      <c r="AY14" s="26"/>
      <c r="AZ14" s="26"/>
      <c r="BA14" s="26"/>
      <c r="BB14" s="26"/>
      <c r="BC14" s="26"/>
      <c r="BD14" s="26"/>
      <c r="BE14" s="26"/>
      <c r="BF14" s="26"/>
      <c r="BG14" s="26"/>
      <c r="BH14" s="26"/>
      <c r="BI14" s="26"/>
      <c r="BJ14" s="26"/>
      <c r="BK14" s="26"/>
      <c r="BL14" s="26"/>
      <c r="BM14" s="26"/>
      <c r="BN14" s="26"/>
      <c r="BO14" s="26"/>
      <c r="BP14" s="26"/>
      <c r="BQ14" s="26"/>
      <c r="BR14" s="26"/>
      <c r="BS14" s="26"/>
      <c r="BT14" s="26"/>
      <c r="BU14" s="26"/>
      <c r="BV14" s="26"/>
      <c r="BW14" s="26"/>
      <c r="BX14" s="26"/>
      <c r="BY14" s="26"/>
      <c r="BZ14" s="26"/>
      <c r="CA14" s="26"/>
      <c r="CB14" s="26"/>
      <c r="CC14" s="26"/>
      <c r="CD14" s="24"/>
      <c r="CE14" s="24"/>
      <c r="CF14" s="24"/>
      <c r="CG14" s="24"/>
      <c r="CH14" s="24"/>
      <c r="CI14" s="24"/>
    </row>
    <row r="15" spans="2:87" ht="14.5" x14ac:dyDescent="0.35">
      <c r="B15" s="25"/>
      <c r="C15" s="25"/>
      <c r="D15" s="41"/>
      <c r="E15" s="41"/>
      <c r="F15" s="41"/>
      <c r="G15" s="41"/>
      <c r="H15" s="41"/>
      <c r="I15" s="41"/>
      <c r="J15" s="41"/>
      <c r="K15" s="41"/>
      <c r="L15" s="41"/>
      <c r="M15" s="41"/>
      <c r="N15" s="41"/>
      <c r="O15" s="41"/>
      <c r="P15" s="41"/>
      <c r="Q15" s="41"/>
      <c r="R15" s="41"/>
      <c r="S15" s="41"/>
      <c r="T15" s="41"/>
      <c r="U15" s="41"/>
      <c r="V15" s="41"/>
      <c r="W15" s="41"/>
      <c r="X15" s="41"/>
      <c r="Y15" s="41"/>
      <c r="Z15" s="41"/>
      <c r="AA15" s="41"/>
      <c r="AB15" s="41"/>
      <c r="AC15" s="41"/>
      <c r="AD15" s="41"/>
      <c r="AE15" s="41"/>
      <c r="AF15" s="41"/>
      <c r="AG15" s="41"/>
      <c r="AH15" s="41"/>
      <c r="AI15" s="41"/>
      <c r="AJ15" s="41"/>
      <c r="AK15" s="41"/>
      <c r="AL15" s="41"/>
      <c r="AM15" s="41"/>
      <c r="AN15" s="41"/>
      <c r="AO15" s="41"/>
      <c r="AP15" s="41"/>
      <c r="AQ15" s="41"/>
      <c r="AR15" s="41"/>
      <c r="AS15" s="41"/>
      <c r="AT15" s="41"/>
      <c r="AU15" s="41"/>
      <c r="AV15" s="41"/>
      <c r="AW15" s="41"/>
      <c r="AX15" s="41"/>
      <c r="AY15" s="41"/>
      <c r="AZ15" s="41"/>
      <c r="BA15" s="41"/>
      <c r="BB15" s="41"/>
      <c r="BC15" s="41"/>
      <c r="BD15" s="41"/>
      <c r="BE15" s="41"/>
      <c r="BF15" s="41"/>
      <c r="BG15" s="41"/>
      <c r="BH15" s="41"/>
      <c r="BI15" s="41"/>
      <c r="BJ15" s="41"/>
      <c r="BK15" s="41"/>
      <c r="BL15" s="41"/>
      <c r="BM15" s="41"/>
      <c r="BN15" s="41"/>
      <c r="BO15" s="41"/>
      <c r="BP15" s="41"/>
      <c r="BQ15" s="41"/>
      <c r="BR15" s="41"/>
      <c r="BS15" s="41"/>
      <c r="BT15" s="41"/>
      <c r="BU15" s="41"/>
      <c r="BV15" s="41"/>
      <c r="BW15" s="41"/>
      <c r="BX15" s="41"/>
      <c r="BY15" s="41"/>
      <c r="BZ15" s="41"/>
      <c r="CA15" s="41"/>
      <c r="CB15" s="41"/>
      <c r="CC15" s="41"/>
      <c r="CD15" s="38"/>
      <c r="CE15" s="38"/>
      <c r="CF15" s="38"/>
      <c r="CG15" s="38"/>
      <c r="CH15" s="38"/>
      <c r="CI15" s="38"/>
    </row>
    <row r="16" spans="2:87" ht="14.5" x14ac:dyDescent="0.35">
      <c r="B16" s="25"/>
      <c r="C16" s="25"/>
      <c r="D16" s="41"/>
      <c r="E16" s="41"/>
      <c r="F16" s="41"/>
      <c r="G16" s="41"/>
      <c r="H16" s="41"/>
      <c r="I16" s="41"/>
      <c r="J16" s="41"/>
      <c r="K16" s="41"/>
      <c r="L16" s="41"/>
      <c r="M16" s="41"/>
      <c r="N16" s="41"/>
      <c r="O16" s="41"/>
      <c r="P16" s="41"/>
      <c r="Q16" s="41"/>
      <c r="R16" s="41"/>
      <c r="S16" s="41"/>
      <c r="T16" s="41"/>
      <c r="U16" s="41"/>
      <c r="V16" s="41"/>
      <c r="W16" s="41"/>
      <c r="X16" s="41"/>
      <c r="Y16" s="41"/>
      <c r="Z16" s="41"/>
      <c r="AA16" s="41"/>
      <c r="AB16" s="41"/>
      <c r="AC16" s="41"/>
      <c r="AD16" s="41"/>
      <c r="AE16" s="41"/>
      <c r="AF16" s="41"/>
      <c r="AG16" s="41"/>
      <c r="AH16" s="41"/>
      <c r="AI16" s="41"/>
      <c r="AJ16" s="41"/>
      <c r="AK16" s="41"/>
      <c r="AL16" s="41"/>
      <c r="AM16" s="41"/>
      <c r="AN16" s="41"/>
      <c r="AO16" s="41"/>
      <c r="AP16" s="41"/>
      <c r="AQ16" s="41"/>
      <c r="AR16" s="41"/>
      <c r="AS16" s="41"/>
      <c r="AT16" s="41"/>
      <c r="AU16" s="41"/>
      <c r="AV16" s="41"/>
      <c r="AW16" s="41"/>
      <c r="AX16" s="41"/>
      <c r="AY16" s="41"/>
      <c r="AZ16" s="41"/>
      <c r="BA16" s="41"/>
      <c r="BB16" s="41"/>
      <c r="BC16" s="41"/>
      <c r="BD16" s="41"/>
      <c r="BE16" s="41"/>
      <c r="BF16" s="41"/>
      <c r="BG16" s="41"/>
      <c r="BH16" s="41"/>
      <c r="BI16" s="41"/>
      <c r="BJ16" s="41"/>
      <c r="BK16" s="41"/>
      <c r="BL16" s="41"/>
      <c r="BM16" s="41"/>
      <c r="BN16" s="41"/>
      <c r="BO16" s="41"/>
      <c r="BP16" s="41"/>
      <c r="BQ16" s="41"/>
      <c r="BR16" s="41"/>
      <c r="BS16" s="41"/>
      <c r="BT16" s="41"/>
      <c r="BU16" s="41"/>
      <c r="BV16" s="41"/>
      <c r="BW16" s="41"/>
      <c r="BX16" s="41"/>
      <c r="BY16" s="41"/>
      <c r="BZ16" s="41"/>
      <c r="CA16" s="41"/>
      <c r="CB16" s="41"/>
      <c r="CC16" s="41"/>
      <c r="CD16" s="40"/>
      <c r="CE16" s="40"/>
      <c r="CF16" s="40"/>
      <c r="CG16" s="40"/>
      <c r="CH16" s="40"/>
      <c r="CI16" s="40"/>
    </row>
    <row r="17" spans="2:87" ht="14.5" x14ac:dyDescent="0.35">
      <c r="B17" s="25"/>
      <c r="C17" s="25"/>
      <c r="D17" s="41"/>
      <c r="E17" s="41"/>
      <c r="F17" s="41"/>
      <c r="G17" s="41"/>
      <c r="H17" s="41"/>
      <c r="I17" s="41"/>
      <c r="J17" s="41"/>
      <c r="K17" s="41"/>
      <c r="L17" s="41"/>
      <c r="M17" s="41"/>
      <c r="N17" s="41"/>
      <c r="O17" s="41"/>
      <c r="P17" s="41"/>
      <c r="Q17" s="41"/>
      <c r="R17" s="41"/>
      <c r="S17" s="41"/>
      <c r="T17" s="41"/>
      <c r="U17" s="41"/>
      <c r="V17" s="41"/>
      <c r="W17" s="41"/>
      <c r="X17" s="41"/>
      <c r="Y17" s="41"/>
      <c r="Z17" s="41"/>
      <c r="AA17" s="41"/>
      <c r="AB17" s="41"/>
      <c r="AC17" s="41"/>
      <c r="AD17" s="41"/>
      <c r="AE17" s="41"/>
      <c r="AF17" s="41"/>
      <c r="AG17" s="41"/>
      <c r="AH17" s="41"/>
      <c r="AI17" s="41"/>
      <c r="AJ17" s="41"/>
      <c r="AK17" s="41"/>
      <c r="AL17" s="41"/>
      <c r="AM17" s="41"/>
      <c r="AN17" s="41"/>
      <c r="AO17" s="41"/>
      <c r="AP17" s="41"/>
      <c r="AQ17" s="41"/>
      <c r="AR17" s="41"/>
      <c r="AS17" s="41"/>
      <c r="AT17" s="41"/>
      <c r="AU17" s="41"/>
      <c r="AV17" s="41"/>
      <c r="AW17" s="41"/>
      <c r="AX17" s="41"/>
      <c r="AY17" s="41"/>
      <c r="AZ17" s="41"/>
      <c r="BA17" s="41"/>
      <c r="BB17" s="41"/>
      <c r="BC17" s="41"/>
      <c r="BD17" s="41"/>
      <c r="BE17" s="41"/>
      <c r="BF17" s="41"/>
      <c r="BG17" s="41"/>
      <c r="BH17" s="41"/>
      <c r="BI17" s="41"/>
      <c r="BJ17" s="41"/>
      <c r="BK17" s="41"/>
      <c r="BL17" s="41"/>
      <c r="BM17" s="41"/>
      <c r="BN17" s="41"/>
      <c r="BO17" s="41"/>
      <c r="BP17" s="41"/>
      <c r="BQ17" s="41"/>
      <c r="BR17" s="41"/>
      <c r="BS17" s="41"/>
      <c r="BT17" s="41"/>
      <c r="BU17" s="41"/>
      <c r="BV17" s="41"/>
      <c r="BW17" s="41"/>
      <c r="BX17" s="41"/>
      <c r="BY17" s="41"/>
      <c r="BZ17" s="41"/>
      <c r="CA17" s="41"/>
      <c r="CB17" s="41"/>
      <c r="CC17" s="41"/>
      <c r="CD17" s="40"/>
      <c r="CE17" s="40"/>
      <c r="CF17" s="40"/>
      <c r="CG17" s="40"/>
      <c r="CH17" s="40"/>
      <c r="CI17" s="40"/>
    </row>
    <row r="18" spans="2:87" ht="14.5" x14ac:dyDescent="0.35">
      <c r="B18" s="25"/>
      <c r="C18" s="25"/>
      <c r="D18" s="41"/>
      <c r="E18" s="41"/>
      <c r="F18" s="41"/>
      <c r="G18" s="41"/>
      <c r="H18" s="41"/>
      <c r="I18" s="41"/>
      <c r="J18" s="41"/>
      <c r="K18" s="41"/>
      <c r="L18" s="41"/>
      <c r="M18" s="41"/>
      <c r="N18" s="41"/>
      <c r="O18" s="41"/>
      <c r="P18" s="41"/>
      <c r="Q18" s="41"/>
      <c r="R18" s="41"/>
      <c r="S18" s="41"/>
      <c r="T18" s="41"/>
      <c r="U18" s="41"/>
      <c r="V18" s="41"/>
      <c r="W18" s="41"/>
      <c r="X18" s="41"/>
      <c r="Y18" s="41"/>
      <c r="Z18" s="41"/>
      <c r="AA18" s="41"/>
      <c r="AB18" s="41"/>
      <c r="AC18" s="41"/>
      <c r="AD18" s="41"/>
      <c r="AE18" s="41"/>
      <c r="AF18" s="41"/>
      <c r="AG18" s="41"/>
      <c r="AH18" s="41"/>
      <c r="AI18" s="41"/>
      <c r="AJ18" s="41"/>
      <c r="AK18" s="41"/>
      <c r="AL18" s="41"/>
      <c r="AM18" s="41"/>
      <c r="AN18" s="41"/>
      <c r="AO18" s="41"/>
      <c r="AP18" s="41"/>
      <c r="AQ18" s="41"/>
      <c r="AR18" s="41"/>
      <c r="AS18" s="41"/>
      <c r="AT18" s="41"/>
      <c r="AU18" s="41"/>
      <c r="AV18" s="41"/>
      <c r="AW18" s="41"/>
      <c r="AX18" s="41"/>
      <c r="AY18" s="41"/>
      <c r="AZ18" s="41"/>
      <c r="BA18" s="41"/>
      <c r="BB18" s="41"/>
      <c r="BC18" s="41"/>
      <c r="BD18" s="41"/>
      <c r="BE18" s="41"/>
      <c r="BF18" s="41"/>
      <c r="BG18" s="41"/>
      <c r="BH18" s="41"/>
      <c r="BI18" s="41"/>
      <c r="BJ18" s="41"/>
      <c r="BK18" s="41"/>
      <c r="BL18" s="41"/>
      <c r="BM18" s="41"/>
      <c r="BN18" s="41"/>
      <c r="BO18" s="41"/>
      <c r="BP18" s="41"/>
      <c r="BQ18" s="41"/>
      <c r="BR18" s="41"/>
      <c r="BS18" s="41"/>
      <c r="BT18" s="41"/>
      <c r="BU18" s="41"/>
      <c r="BV18" s="41"/>
      <c r="BW18" s="41"/>
      <c r="BX18" s="41"/>
      <c r="BY18" s="41"/>
      <c r="BZ18" s="41"/>
      <c r="CA18" s="41"/>
      <c r="CB18" s="41"/>
      <c r="CC18" s="41"/>
      <c r="CD18" s="40"/>
      <c r="CE18" s="40"/>
      <c r="CF18" s="40"/>
      <c r="CG18" s="40"/>
      <c r="CH18" s="40"/>
      <c r="CI18" s="40"/>
    </row>
    <row r="19" spans="2:87" ht="14.5" x14ac:dyDescent="0.35">
      <c r="B19" s="25"/>
      <c r="C19" s="25"/>
      <c r="D19" s="41"/>
      <c r="E19" s="41"/>
      <c r="F19" s="41"/>
      <c r="G19" s="41"/>
      <c r="H19" s="41"/>
      <c r="I19" s="41"/>
      <c r="J19" s="41"/>
      <c r="K19" s="41"/>
      <c r="L19" s="41"/>
      <c r="M19" s="41"/>
      <c r="N19" s="41"/>
      <c r="O19" s="41"/>
      <c r="P19" s="41"/>
      <c r="Q19" s="41"/>
      <c r="R19" s="41"/>
      <c r="S19" s="41"/>
      <c r="T19" s="41"/>
      <c r="U19" s="41"/>
      <c r="V19" s="41"/>
      <c r="W19" s="41"/>
      <c r="X19" s="41"/>
      <c r="Y19" s="41"/>
      <c r="Z19" s="41"/>
      <c r="AA19" s="41"/>
      <c r="AB19" s="41"/>
      <c r="AC19" s="41"/>
      <c r="AD19" s="41"/>
      <c r="AE19" s="41"/>
      <c r="AF19" s="41"/>
      <c r="AG19" s="41"/>
      <c r="AH19" s="41"/>
      <c r="AI19" s="41"/>
      <c r="AJ19" s="41"/>
      <c r="AK19" s="41"/>
      <c r="AL19" s="41"/>
      <c r="AM19" s="41"/>
      <c r="AN19" s="41"/>
      <c r="AO19" s="41"/>
      <c r="AP19" s="41"/>
      <c r="AQ19" s="41"/>
      <c r="AR19" s="41"/>
      <c r="AS19" s="41"/>
      <c r="AT19" s="41"/>
      <c r="AU19" s="41"/>
      <c r="AV19" s="41"/>
      <c r="AW19" s="41"/>
      <c r="AX19" s="41"/>
      <c r="AY19" s="41"/>
      <c r="AZ19" s="41"/>
      <c r="BA19" s="41"/>
      <c r="BB19" s="41"/>
      <c r="BC19" s="41"/>
      <c r="BD19" s="41"/>
      <c r="BE19" s="41"/>
      <c r="BF19" s="41"/>
      <c r="BG19" s="41"/>
      <c r="BH19" s="41"/>
      <c r="BI19" s="41"/>
      <c r="BJ19" s="41"/>
      <c r="BK19" s="41"/>
      <c r="BL19" s="41"/>
      <c r="BM19" s="41"/>
      <c r="BN19" s="41"/>
      <c r="BO19" s="41"/>
      <c r="BP19" s="41"/>
      <c r="BQ19" s="41"/>
      <c r="BR19" s="41"/>
      <c r="BS19" s="41"/>
      <c r="BT19" s="41"/>
      <c r="BU19" s="41"/>
      <c r="BV19" s="41"/>
      <c r="BW19" s="41"/>
      <c r="BX19" s="41"/>
      <c r="BY19" s="41"/>
      <c r="BZ19" s="41"/>
      <c r="CA19" s="41"/>
      <c r="CB19" s="41"/>
      <c r="CC19" s="41"/>
      <c r="CD19" s="40"/>
      <c r="CE19" s="40"/>
      <c r="CF19" s="40"/>
      <c r="CG19" s="40"/>
      <c r="CH19" s="40"/>
      <c r="CI19" s="40"/>
    </row>
    <row r="20" spans="2:87" ht="14.5" x14ac:dyDescent="0.35">
      <c r="B20" s="25"/>
      <c r="C20" s="25"/>
      <c r="D20" s="41"/>
      <c r="E20" s="41"/>
      <c r="F20" s="41"/>
      <c r="G20" s="41"/>
      <c r="H20" s="41"/>
      <c r="I20" s="41"/>
      <c r="J20" s="41"/>
      <c r="K20" s="41"/>
      <c r="L20" s="41"/>
      <c r="M20" s="41"/>
      <c r="N20" s="41"/>
      <c r="O20" s="41"/>
      <c r="P20" s="41"/>
      <c r="Q20" s="41"/>
      <c r="R20" s="41"/>
      <c r="S20" s="41"/>
      <c r="T20" s="41"/>
      <c r="U20" s="41"/>
      <c r="V20" s="41"/>
      <c r="W20" s="41"/>
      <c r="X20" s="41"/>
      <c r="Y20" s="41"/>
      <c r="Z20" s="41"/>
      <c r="AA20" s="41"/>
      <c r="AB20" s="41"/>
      <c r="AC20" s="41"/>
      <c r="AD20" s="41"/>
      <c r="AE20" s="41"/>
      <c r="AF20" s="41"/>
      <c r="AG20" s="41"/>
      <c r="AH20" s="41"/>
      <c r="AI20" s="41"/>
      <c r="AJ20" s="41"/>
      <c r="AK20" s="41"/>
      <c r="AL20" s="41"/>
      <c r="AM20" s="41"/>
      <c r="AN20" s="41"/>
      <c r="AO20" s="41"/>
      <c r="AP20" s="41"/>
      <c r="AQ20" s="41"/>
      <c r="AR20" s="41"/>
      <c r="AS20" s="41"/>
      <c r="AT20" s="41"/>
      <c r="AU20" s="41"/>
      <c r="AV20" s="41"/>
      <c r="AW20" s="41"/>
      <c r="AX20" s="41"/>
      <c r="AY20" s="41"/>
      <c r="AZ20" s="41"/>
      <c r="BA20" s="41"/>
      <c r="BB20" s="41"/>
      <c r="BC20" s="41"/>
      <c r="BD20" s="41"/>
      <c r="BE20" s="41"/>
      <c r="BF20" s="41"/>
      <c r="BG20" s="41"/>
      <c r="BH20" s="41"/>
      <c r="BI20" s="41"/>
      <c r="BJ20" s="41"/>
      <c r="BK20" s="41"/>
      <c r="BL20" s="41"/>
      <c r="BM20" s="41"/>
      <c r="BN20" s="41"/>
      <c r="BO20" s="41"/>
      <c r="BP20" s="41"/>
      <c r="BQ20" s="41"/>
      <c r="BR20" s="41"/>
      <c r="BS20" s="41"/>
      <c r="BT20" s="41"/>
      <c r="BU20" s="41"/>
      <c r="BV20" s="41"/>
      <c r="BW20" s="41"/>
      <c r="BX20" s="41"/>
      <c r="BY20" s="41"/>
      <c r="BZ20" s="41"/>
      <c r="CA20" s="41"/>
      <c r="CB20" s="41"/>
      <c r="CC20" s="41"/>
      <c r="CD20" s="40"/>
      <c r="CE20" s="40"/>
      <c r="CF20" s="40"/>
      <c r="CG20" s="40"/>
      <c r="CH20" s="40"/>
      <c r="CI20" s="40"/>
    </row>
    <row r="21" spans="2:87" ht="14.5" x14ac:dyDescent="0.35">
      <c r="B21" s="25"/>
      <c r="C21" s="25"/>
      <c r="D21" s="41"/>
      <c r="E21" s="41"/>
      <c r="F21" s="41"/>
      <c r="G21" s="41"/>
      <c r="H21" s="41"/>
      <c r="I21" s="41"/>
      <c r="J21" s="41"/>
      <c r="K21" s="41"/>
      <c r="L21" s="41"/>
      <c r="M21" s="41"/>
      <c r="N21" s="41"/>
      <c r="O21" s="41"/>
      <c r="P21" s="41"/>
      <c r="Q21" s="41"/>
      <c r="R21" s="41"/>
      <c r="S21" s="41"/>
      <c r="T21" s="41"/>
      <c r="U21" s="41"/>
      <c r="V21" s="41"/>
      <c r="W21" s="41"/>
      <c r="X21" s="41"/>
      <c r="Y21" s="41"/>
      <c r="Z21" s="41"/>
      <c r="AA21" s="41"/>
      <c r="AB21" s="41"/>
      <c r="AC21" s="41"/>
      <c r="AD21" s="41"/>
      <c r="AE21" s="41"/>
      <c r="AF21" s="41"/>
      <c r="AG21" s="41"/>
      <c r="AH21" s="41"/>
      <c r="AI21" s="41"/>
      <c r="AJ21" s="41"/>
      <c r="AK21" s="41"/>
      <c r="AL21" s="41"/>
      <c r="AM21" s="41"/>
      <c r="AN21" s="41"/>
      <c r="AO21" s="41"/>
      <c r="AP21" s="41"/>
      <c r="AQ21" s="41"/>
      <c r="AR21" s="41"/>
      <c r="AS21" s="41"/>
      <c r="AT21" s="41"/>
      <c r="AU21" s="41"/>
      <c r="AV21" s="41"/>
      <c r="AW21" s="41"/>
      <c r="AX21" s="41"/>
      <c r="AY21" s="41"/>
      <c r="AZ21" s="41"/>
      <c r="BA21" s="41"/>
      <c r="BB21" s="41"/>
      <c r="BC21" s="41"/>
      <c r="BD21" s="41"/>
      <c r="BE21" s="41"/>
      <c r="BF21" s="41"/>
      <c r="BG21" s="41"/>
      <c r="BH21" s="41"/>
      <c r="BI21" s="41"/>
      <c r="BJ21" s="41"/>
      <c r="BK21" s="41"/>
      <c r="BL21" s="41"/>
      <c r="BM21" s="41"/>
      <c r="BN21" s="41"/>
      <c r="BO21" s="41"/>
      <c r="BP21" s="41"/>
      <c r="BQ21" s="41"/>
      <c r="BR21" s="41"/>
      <c r="BS21" s="41"/>
      <c r="BT21" s="41"/>
      <c r="BU21" s="41"/>
      <c r="BV21" s="41"/>
      <c r="BW21" s="41"/>
      <c r="BX21" s="41"/>
      <c r="BY21" s="41"/>
      <c r="BZ21" s="41"/>
      <c r="CA21" s="41"/>
      <c r="CB21" s="41"/>
      <c r="CC21" s="41"/>
      <c r="CD21" s="40"/>
      <c r="CE21" s="40"/>
      <c r="CF21" s="40"/>
      <c r="CG21" s="40"/>
      <c r="CH21" s="40"/>
      <c r="CI21" s="40"/>
    </row>
    <row r="22" spans="2:87" ht="14.5" x14ac:dyDescent="0.35">
      <c r="B22" s="25"/>
      <c r="C22" s="25"/>
      <c r="D22" s="41"/>
      <c r="E22" s="41"/>
      <c r="F22" s="41"/>
      <c r="G22" s="41"/>
      <c r="H22" s="41"/>
      <c r="I22" s="41"/>
      <c r="J22" s="41"/>
      <c r="K22" s="41"/>
      <c r="L22" s="41"/>
      <c r="M22" s="41"/>
      <c r="N22" s="41"/>
      <c r="O22" s="41"/>
      <c r="P22" s="41"/>
      <c r="Q22" s="41"/>
      <c r="R22" s="41"/>
      <c r="S22" s="41"/>
      <c r="T22" s="41"/>
      <c r="U22" s="41"/>
      <c r="V22" s="41"/>
      <c r="W22" s="41"/>
      <c r="X22" s="41"/>
      <c r="Y22" s="41"/>
      <c r="Z22" s="41"/>
      <c r="AA22" s="41"/>
      <c r="AB22" s="41"/>
      <c r="AC22" s="41"/>
      <c r="AD22" s="41"/>
      <c r="AE22" s="41"/>
      <c r="AF22" s="41"/>
      <c r="AG22" s="41"/>
      <c r="AH22" s="41"/>
      <c r="AI22" s="41"/>
      <c r="AJ22" s="41"/>
      <c r="AK22" s="41"/>
      <c r="AL22" s="41"/>
      <c r="AM22" s="41"/>
      <c r="AN22" s="41"/>
      <c r="AO22" s="41"/>
      <c r="AP22" s="41"/>
      <c r="AQ22" s="41"/>
      <c r="AR22" s="41"/>
      <c r="AS22" s="41"/>
      <c r="AT22" s="41"/>
      <c r="AU22" s="41"/>
      <c r="AV22" s="41"/>
      <c r="AW22" s="41"/>
      <c r="AX22" s="41"/>
      <c r="AY22" s="41"/>
      <c r="AZ22" s="41"/>
      <c r="BA22" s="41"/>
      <c r="BB22" s="41"/>
      <c r="BC22" s="41"/>
      <c r="BD22" s="41"/>
      <c r="BE22" s="41"/>
      <c r="BF22" s="41"/>
      <c r="BG22" s="41"/>
      <c r="BH22" s="41"/>
      <c r="BI22" s="41"/>
      <c r="BJ22" s="41"/>
      <c r="BK22" s="41"/>
      <c r="BL22" s="41"/>
      <c r="BM22" s="41"/>
      <c r="BN22" s="41"/>
      <c r="BO22" s="41"/>
      <c r="BP22" s="41"/>
      <c r="BQ22" s="41"/>
      <c r="BR22" s="41"/>
      <c r="BS22" s="41"/>
      <c r="BT22" s="41"/>
      <c r="BU22" s="41"/>
      <c r="BV22" s="41"/>
      <c r="BW22" s="41"/>
      <c r="BX22" s="41"/>
      <c r="BY22" s="41"/>
      <c r="BZ22" s="41"/>
      <c r="CA22" s="41"/>
      <c r="CB22" s="41"/>
      <c r="CC22" s="41"/>
      <c r="CD22" s="40"/>
      <c r="CE22" s="40"/>
      <c r="CF22" s="40"/>
      <c r="CG22" s="40"/>
      <c r="CH22" s="40"/>
      <c r="CI22" s="40"/>
    </row>
    <row r="23" spans="2:87" ht="14.5" x14ac:dyDescent="0.35">
      <c r="B23" s="25"/>
      <c r="C23" s="25"/>
      <c r="D23" s="41"/>
      <c r="E23" s="41"/>
      <c r="F23" s="41"/>
      <c r="G23" s="41"/>
      <c r="H23" s="41"/>
      <c r="I23" s="41"/>
      <c r="J23" s="41"/>
      <c r="K23" s="41"/>
      <c r="L23" s="41"/>
      <c r="M23" s="41"/>
      <c r="N23" s="41"/>
      <c r="O23" s="41"/>
      <c r="P23" s="41"/>
      <c r="Q23" s="41"/>
      <c r="R23" s="41"/>
      <c r="S23" s="41"/>
      <c r="T23" s="41"/>
      <c r="U23" s="41"/>
      <c r="V23" s="41"/>
      <c r="W23" s="41"/>
      <c r="X23" s="41"/>
      <c r="Y23" s="41"/>
      <c r="Z23" s="41"/>
      <c r="AA23" s="41"/>
      <c r="AB23" s="41"/>
      <c r="AC23" s="41"/>
      <c r="AD23" s="41"/>
      <c r="AE23" s="41"/>
      <c r="AF23" s="41"/>
      <c r="AG23" s="41"/>
      <c r="AH23" s="41"/>
      <c r="AI23" s="41"/>
      <c r="AJ23" s="41"/>
      <c r="AK23" s="41"/>
      <c r="AL23" s="41"/>
      <c r="AM23" s="41"/>
      <c r="AN23" s="41"/>
      <c r="AO23" s="41"/>
      <c r="AP23" s="41"/>
      <c r="AQ23" s="41"/>
      <c r="AR23" s="41"/>
      <c r="AS23" s="41"/>
      <c r="AT23" s="41"/>
      <c r="AU23" s="41"/>
      <c r="AV23" s="41"/>
      <c r="AW23" s="41"/>
      <c r="AX23" s="41"/>
      <c r="AY23" s="41"/>
      <c r="AZ23" s="41"/>
      <c r="BA23" s="41"/>
      <c r="BB23" s="41"/>
      <c r="BC23" s="41"/>
      <c r="BD23" s="41"/>
      <c r="BE23" s="41"/>
      <c r="BF23" s="41"/>
      <c r="BG23" s="41"/>
      <c r="BH23" s="41"/>
      <c r="BI23" s="41"/>
      <c r="BJ23" s="41"/>
      <c r="BK23" s="41"/>
      <c r="BL23" s="41"/>
      <c r="BM23" s="41"/>
      <c r="BN23" s="41"/>
      <c r="BO23" s="41"/>
      <c r="BP23" s="41"/>
      <c r="BQ23" s="41"/>
      <c r="BR23" s="41"/>
      <c r="BS23" s="41"/>
      <c r="BT23" s="41"/>
      <c r="BU23" s="41"/>
      <c r="BV23" s="41"/>
      <c r="BW23" s="41"/>
      <c r="BX23" s="41"/>
      <c r="BY23" s="41"/>
      <c r="BZ23" s="41"/>
      <c r="CA23" s="41"/>
      <c r="CB23" s="41"/>
      <c r="CC23" s="41"/>
      <c r="CD23" s="40"/>
      <c r="CE23" s="40"/>
      <c r="CF23" s="40"/>
      <c r="CG23" s="40"/>
      <c r="CH23" s="40"/>
      <c r="CI23" s="40"/>
    </row>
    <row r="24" spans="2:87" ht="14.5" x14ac:dyDescent="0.35">
      <c r="B24" s="25"/>
      <c r="C24" s="25"/>
      <c r="D24" s="41"/>
      <c r="E24" s="41"/>
      <c r="F24" s="41"/>
      <c r="G24" s="41"/>
      <c r="H24" s="41"/>
      <c r="I24" s="41"/>
      <c r="J24" s="41"/>
      <c r="K24" s="41"/>
      <c r="L24" s="41"/>
      <c r="M24" s="41"/>
      <c r="N24" s="41"/>
      <c r="O24" s="41"/>
      <c r="P24" s="41"/>
      <c r="Q24" s="41"/>
      <c r="R24" s="41"/>
      <c r="S24" s="41"/>
      <c r="T24" s="41"/>
      <c r="U24" s="41"/>
      <c r="V24" s="41"/>
      <c r="W24" s="41"/>
      <c r="X24" s="41"/>
      <c r="Y24" s="41"/>
      <c r="Z24" s="41"/>
      <c r="AA24" s="41"/>
      <c r="AB24" s="41"/>
      <c r="AC24" s="41"/>
      <c r="AD24" s="41"/>
      <c r="AE24" s="41"/>
      <c r="AF24" s="41"/>
      <c r="AG24" s="41"/>
      <c r="AH24" s="41"/>
      <c r="AI24" s="41"/>
      <c r="AJ24" s="41"/>
      <c r="AK24" s="41"/>
      <c r="AL24" s="41"/>
      <c r="AM24" s="41"/>
      <c r="AN24" s="41"/>
      <c r="AO24" s="41"/>
      <c r="AP24" s="41"/>
      <c r="AQ24" s="41"/>
      <c r="AR24" s="41"/>
      <c r="AS24" s="41"/>
      <c r="AT24" s="41"/>
      <c r="AU24" s="41"/>
      <c r="AV24" s="41"/>
      <c r="AW24" s="41"/>
      <c r="AX24" s="41"/>
      <c r="AY24" s="41"/>
      <c r="AZ24" s="41"/>
      <c r="BA24" s="41"/>
      <c r="BB24" s="41"/>
      <c r="BC24" s="41"/>
      <c r="BD24" s="41"/>
      <c r="BE24" s="41"/>
      <c r="BF24" s="41"/>
      <c r="BG24" s="41"/>
      <c r="BH24" s="41"/>
      <c r="BI24" s="41"/>
      <c r="BJ24" s="41"/>
      <c r="BK24" s="41"/>
      <c r="BL24" s="41"/>
      <c r="BM24" s="41"/>
      <c r="BN24" s="41"/>
      <c r="BO24" s="41"/>
      <c r="BP24" s="41"/>
      <c r="BQ24" s="41"/>
      <c r="BR24" s="41"/>
      <c r="BS24" s="41"/>
      <c r="BT24" s="41"/>
      <c r="BU24" s="41"/>
      <c r="BV24" s="41"/>
      <c r="BW24" s="41"/>
      <c r="BX24" s="41"/>
      <c r="BY24" s="41"/>
      <c r="BZ24" s="41"/>
      <c r="CA24" s="41"/>
      <c r="CB24" s="41"/>
      <c r="CC24" s="41"/>
      <c r="CD24" s="40"/>
      <c r="CE24" s="40"/>
      <c r="CF24" s="40"/>
      <c r="CG24" s="40"/>
      <c r="CH24" s="40"/>
      <c r="CI24" s="40"/>
    </row>
    <row r="25" spans="2:87" ht="14.5" x14ac:dyDescent="0.35">
      <c r="B25" s="25"/>
      <c r="C25" s="25"/>
      <c r="D25" s="41"/>
      <c r="E25" s="41"/>
      <c r="F25" s="41"/>
      <c r="G25" s="41"/>
      <c r="H25" s="41"/>
      <c r="I25" s="41"/>
      <c r="J25" s="41"/>
      <c r="K25" s="41"/>
      <c r="L25" s="41"/>
      <c r="M25" s="41"/>
      <c r="N25" s="41"/>
      <c r="O25" s="41"/>
      <c r="P25" s="41"/>
      <c r="Q25" s="41"/>
      <c r="R25" s="41"/>
      <c r="S25" s="41"/>
      <c r="T25" s="41"/>
      <c r="U25" s="41"/>
      <c r="V25" s="41"/>
      <c r="W25" s="41"/>
      <c r="X25" s="41"/>
      <c r="Y25" s="41"/>
      <c r="Z25" s="41"/>
      <c r="AA25" s="41"/>
      <c r="AB25" s="41"/>
      <c r="AC25" s="41"/>
      <c r="AD25" s="41"/>
      <c r="AE25" s="41"/>
      <c r="AF25" s="41"/>
      <c r="AG25" s="41"/>
      <c r="AH25" s="41"/>
      <c r="AI25" s="41"/>
      <c r="AJ25" s="41"/>
      <c r="AK25" s="41"/>
      <c r="AL25" s="41"/>
      <c r="AM25" s="41"/>
      <c r="AN25" s="41"/>
      <c r="AO25" s="41"/>
      <c r="AP25" s="41"/>
      <c r="AQ25" s="41"/>
      <c r="AR25" s="41"/>
      <c r="AS25" s="41"/>
      <c r="AT25" s="41"/>
      <c r="AU25" s="41"/>
      <c r="AV25" s="41"/>
      <c r="AW25" s="41"/>
      <c r="AX25" s="41"/>
      <c r="AY25" s="41"/>
      <c r="AZ25" s="41"/>
      <c r="BA25" s="41"/>
      <c r="BB25" s="41"/>
      <c r="BC25" s="41"/>
      <c r="BD25" s="41"/>
      <c r="BE25" s="41"/>
      <c r="BF25" s="41"/>
      <c r="BG25" s="41"/>
      <c r="BH25" s="41"/>
      <c r="BI25" s="41"/>
      <c r="BJ25" s="41"/>
      <c r="BK25" s="41"/>
      <c r="BL25" s="41"/>
      <c r="BM25" s="41"/>
      <c r="BN25" s="41"/>
      <c r="BO25" s="41"/>
      <c r="BP25" s="41"/>
      <c r="BQ25" s="41"/>
      <c r="BR25" s="41"/>
      <c r="BS25" s="41"/>
      <c r="BT25" s="41"/>
      <c r="BU25" s="41"/>
      <c r="BV25" s="41"/>
      <c r="BW25" s="41"/>
      <c r="BX25" s="41"/>
      <c r="BY25" s="41"/>
      <c r="BZ25" s="41"/>
      <c r="CA25" s="41"/>
      <c r="CB25" s="41"/>
      <c r="CC25" s="41"/>
      <c r="CD25" s="40"/>
      <c r="CE25" s="40"/>
      <c r="CF25" s="40"/>
      <c r="CG25" s="40"/>
      <c r="CH25" s="40"/>
      <c r="CI25" s="40"/>
    </row>
    <row r="26" spans="2:87" ht="14.5" x14ac:dyDescent="0.35">
      <c r="B26" s="25"/>
      <c r="C26" s="25"/>
      <c r="D26" s="41"/>
      <c r="E26" s="41"/>
      <c r="F26" s="41"/>
      <c r="G26" s="41"/>
      <c r="H26" s="41"/>
      <c r="I26" s="41"/>
      <c r="J26" s="41"/>
      <c r="K26" s="41"/>
      <c r="L26" s="41"/>
      <c r="M26" s="41"/>
      <c r="N26" s="41"/>
      <c r="O26" s="41"/>
      <c r="P26" s="41"/>
      <c r="Q26" s="41"/>
      <c r="R26" s="41"/>
      <c r="S26" s="41"/>
      <c r="T26" s="41"/>
      <c r="U26" s="41"/>
      <c r="V26" s="41"/>
      <c r="W26" s="41"/>
      <c r="X26" s="41"/>
      <c r="Y26" s="41"/>
      <c r="Z26" s="41"/>
      <c r="AA26" s="41"/>
      <c r="AB26" s="41"/>
      <c r="AC26" s="41"/>
      <c r="AD26" s="41"/>
      <c r="AE26" s="41"/>
      <c r="AF26" s="41"/>
      <c r="AG26" s="41"/>
      <c r="AH26" s="41"/>
      <c r="AI26" s="41"/>
      <c r="AJ26" s="41"/>
      <c r="AK26" s="41"/>
      <c r="AL26" s="41"/>
      <c r="AM26" s="41"/>
      <c r="AN26" s="41"/>
      <c r="AO26" s="41"/>
      <c r="AP26" s="41"/>
      <c r="AQ26" s="41"/>
      <c r="AR26" s="41"/>
      <c r="AS26" s="41"/>
      <c r="AT26" s="41"/>
      <c r="AU26" s="41"/>
      <c r="AV26" s="41"/>
      <c r="AW26" s="41"/>
      <c r="AX26" s="41"/>
      <c r="AY26" s="41"/>
      <c r="AZ26" s="41"/>
      <c r="BA26" s="41"/>
      <c r="BB26" s="41"/>
      <c r="BC26" s="41"/>
      <c r="BD26" s="41"/>
      <c r="BE26" s="41"/>
      <c r="BF26" s="41"/>
      <c r="BG26" s="41"/>
      <c r="BH26" s="41"/>
      <c r="BI26" s="41"/>
      <c r="BJ26" s="41"/>
      <c r="BK26" s="41"/>
      <c r="BL26" s="41"/>
      <c r="BM26" s="41"/>
      <c r="BN26" s="41"/>
      <c r="BO26" s="41"/>
      <c r="BP26" s="41"/>
      <c r="BQ26" s="41"/>
      <c r="BR26" s="41"/>
      <c r="BS26" s="41"/>
      <c r="BT26" s="41"/>
      <c r="BU26" s="41"/>
      <c r="BV26" s="41"/>
      <c r="BW26" s="41"/>
      <c r="BX26" s="41"/>
      <c r="BY26" s="41"/>
      <c r="BZ26" s="41"/>
      <c r="CA26" s="41"/>
      <c r="CB26" s="41"/>
      <c r="CC26" s="41"/>
      <c r="CD26" s="40"/>
      <c r="CE26" s="40"/>
      <c r="CF26" s="40"/>
      <c r="CG26" s="40"/>
      <c r="CH26" s="40"/>
      <c r="CI26" s="40"/>
    </row>
    <row r="27" spans="2:87" ht="14.5" x14ac:dyDescent="0.35">
      <c r="B27" s="25"/>
      <c r="C27" s="25"/>
      <c r="D27" s="41"/>
      <c r="E27" s="41"/>
      <c r="F27" s="41"/>
      <c r="G27" s="41"/>
      <c r="H27" s="41"/>
      <c r="I27" s="41"/>
      <c r="J27" s="41"/>
      <c r="K27" s="41"/>
      <c r="L27" s="41"/>
      <c r="M27" s="41"/>
      <c r="N27" s="41"/>
      <c r="O27" s="41"/>
      <c r="P27" s="41"/>
      <c r="Q27" s="41"/>
      <c r="R27" s="41"/>
      <c r="S27" s="41"/>
      <c r="T27" s="41"/>
      <c r="U27" s="41"/>
      <c r="V27" s="41"/>
      <c r="W27" s="41"/>
      <c r="X27" s="41"/>
      <c r="Y27" s="41"/>
      <c r="Z27" s="41"/>
      <c r="AA27" s="41"/>
      <c r="AB27" s="41"/>
      <c r="AC27" s="41"/>
      <c r="AD27" s="41"/>
      <c r="AE27" s="41"/>
      <c r="AF27" s="41"/>
      <c r="AG27" s="41"/>
      <c r="AH27" s="41"/>
      <c r="AI27" s="41"/>
      <c r="AJ27" s="41"/>
      <c r="AK27" s="41"/>
      <c r="AL27" s="41"/>
      <c r="AM27" s="41"/>
      <c r="AN27" s="41"/>
      <c r="AO27" s="41"/>
      <c r="AP27" s="41"/>
      <c r="AQ27" s="41"/>
      <c r="AR27" s="41"/>
      <c r="AS27" s="41"/>
      <c r="AT27" s="41"/>
      <c r="AU27" s="41"/>
      <c r="AV27" s="41"/>
      <c r="AW27" s="41"/>
      <c r="AX27" s="41"/>
      <c r="AY27" s="41"/>
      <c r="AZ27" s="41"/>
      <c r="BA27" s="41"/>
      <c r="BB27" s="41"/>
      <c r="BC27" s="41"/>
      <c r="BD27" s="41"/>
      <c r="BE27" s="41"/>
      <c r="BF27" s="41"/>
      <c r="BG27" s="41"/>
      <c r="BH27" s="41"/>
      <c r="BI27" s="41"/>
      <c r="BJ27" s="41"/>
      <c r="BK27" s="41"/>
      <c r="BL27" s="41"/>
      <c r="BM27" s="41"/>
      <c r="BN27" s="41"/>
      <c r="BO27" s="41"/>
      <c r="BP27" s="41"/>
      <c r="BQ27" s="41"/>
      <c r="BR27" s="41"/>
      <c r="BS27" s="41"/>
      <c r="BT27" s="41"/>
      <c r="BU27" s="41"/>
      <c r="BV27" s="41"/>
      <c r="BW27" s="41"/>
      <c r="BX27" s="41"/>
      <c r="BY27" s="41"/>
      <c r="BZ27" s="41"/>
      <c r="CA27" s="41"/>
      <c r="CB27" s="41"/>
      <c r="CC27" s="41"/>
      <c r="CD27" s="40"/>
      <c r="CE27" s="40"/>
      <c r="CF27" s="40"/>
      <c r="CG27" s="40"/>
      <c r="CH27" s="40"/>
      <c r="CI27" s="40"/>
    </row>
    <row r="28" spans="2:87" ht="14.5" x14ac:dyDescent="0.35">
      <c r="B28" s="25"/>
      <c r="C28" s="25"/>
      <c r="D28" s="41"/>
      <c r="E28" s="41"/>
      <c r="F28" s="41"/>
      <c r="G28" s="41"/>
      <c r="H28" s="41"/>
      <c r="I28" s="41"/>
      <c r="J28" s="41"/>
      <c r="K28" s="41"/>
      <c r="L28" s="41"/>
      <c r="M28" s="41"/>
      <c r="N28" s="41"/>
      <c r="O28" s="41"/>
      <c r="P28" s="41"/>
      <c r="Q28" s="41"/>
      <c r="R28" s="41"/>
      <c r="S28" s="41"/>
      <c r="T28" s="41"/>
      <c r="U28" s="41"/>
      <c r="V28" s="41"/>
      <c r="W28" s="41"/>
      <c r="X28" s="41"/>
      <c r="Y28" s="41"/>
      <c r="Z28" s="41"/>
      <c r="AA28" s="41"/>
      <c r="AB28" s="41"/>
      <c r="AC28" s="41"/>
      <c r="AD28" s="41"/>
      <c r="AE28" s="41"/>
      <c r="AF28" s="41"/>
      <c r="AG28" s="41"/>
      <c r="AH28" s="41"/>
      <c r="AI28" s="41"/>
      <c r="AJ28" s="41"/>
      <c r="AK28" s="41"/>
      <c r="AL28" s="41"/>
      <c r="AM28" s="41"/>
      <c r="AN28" s="41"/>
      <c r="AO28" s="41"/>
      <c r="AP28" s="41"/>
      <c r="AQ28" s="41"/>
      <c r="AR28" s="41"/>
      <c r="AS28" s="41"/>
      <c r="AT28" s="41"/>
      <c r="AU28" s="41"/>
      <c r="AV28" s="41"/>
      <c r="AW28" s="41"/>
      <c r="AX28" s="41"/>
      <c r="AY28" s="41"/>
      <c r="AZ28" s="41"/>
      <c r="BA28" s="41"/>
      <c r="BB28" s="41"/>
      <c r="BC28" s="41"/>
      <c r="BD28" s="41"/>
      <c r="BE28" s="41"/>
      <c r="BF28" s="41"/>
      <c r="BG28" s="41"/>
      <c r="BH28" s="41"/>
      <c r="BI28" s="41"/>
      <c r="BJ28" s="41"/>
      <c r="BK28" s="41"/>
      <c r="BL28" s="41"/>
      <c r="BM28" s="41"/>
      <c r="BN28" s="41"/>
      <c r="BO28" s="41"/>
      <c r="BP28" s="41"/>
      <c r="BQ28" s="41"/>
      <c r="BR28" s="41"/>
      <c r="BS28" s="41"/>
      <c r="BT28" s="41"/>
      <c r="BU28" s="41"/>
      <c r="BV28" s="41"/>
      <c r="BW28" s="41"/>
      <c r="BX28" s="41"/>
      <c r="BY28" s="41"/>
      <c r="BZ28" s="41"/>
      <c r="CA28" s="41"/>
      <c r="CB28" s="41"/>
      <c r="CC28" s="41"/>
      <c r="CD28" s="40"/>
      <c r="CE28" s="40"/>
      <c r="CF28" s="40"/>
      <c r="CG28" s="40"/>
      <c r="CH28" s="40"/>
      <c r="CI28" s="40"/>
    </row>
    <row r="29" spans="2:87" ht="14.5" x14ac:dyDescent="0.35">
      <c r="B29" s="25"/>
      <c r="C29" s="25"/>
      <c r="D29" s="41"/>
      <c r="E29" s="41"/>
      <c r="F29" s="41"/>
      <c r="G29" s="41"/>
      <c r="H29" s="41"/>
      <c r="I29" s="41"/>
      <c r="J29" s="41"/>
      <c r="K29" s="41"/>
      <c r="L29" s="41"/>
      <c r="M29" s="41"/>
      <c r="N29" s="41"/>
      <c r="O29" s="41"/>
      <c r="P29" s="41"/>
      <c r="Q29" s="41"/>
      <c r="R29" s="41"/>
      <c r="S29" s="41"/>
      <c r="T29" s="41"/>
      <c r="U29" s="41"/>
      <c r="V29" s="41"/>
      <c r="W29" s="41"/>
      <c r="X29" s="41"/>
      <c r="Y29" s="41"/>
      <c r="Z29" s="41"/>
      <c r="AA29" s="41"/>
      <c r="AB29" s="41"/>
      <c r="AC29" s="41"/>
      <c r="AD29" s="41"/>
      <c r="AE29" s="41"/>
      <c r="AF29" s="41"/>
      <c r="AG29" s="41"/>
      <c r="AH29" s="41"/>
      <c r="AI29" s="41"/>
      <c r="AJ29" s="41"/>
      <c r="AK29" s="41"/>
      <c r="AL29" s="41"/>
      <c r="AM29" s="41"/>
      <c r="AN29" s="41"/>
      <c r="AO29" s="41"/>
      <c r="AP29" s="41"/>
      <c r="AQ29" s="41"/>
      <c r="AR29" s="41"/>
      <c r="AS29" s="41"/>
      <c r="AT29" s="41"/>
      <c r="AU29" s="41"/>
      <c r="AV29" s="41"/>
      <c r="AW29" s="41"/>
      <c r="AX29" s="41"/>
      <c r="AY29" s="41"/>
      <c r="AZ29" s="41"/>
      <c r="BA29" s="41"/>
      <c r="BB29" s="41"/>
      <c r="BC29" s="41"/>
      <c r="BD29" s="41"/>
      <c r="BE29" s="41"/>
      <c r="BF29" s="41"/>
      <c r="BG29" s="41"/>
      <c r="BH29" s="41"/>
      <c r="BI29" s="41"/>
      <c r="BJ29" s="41"/>
      <c r="BK29" s="41"/>
      <c r="BL29" s="41"/>
      <c r="BM29" s="41"/>
      <c r="BN29" s="41"/>
      <c r="BO29" s="41"/>
      <c r="BP29" s="41"/>
      <c r="BQ29" s="41"/>
      <c r="BR29" s="41"/>
      <c r="BS29" s="41"/>
      <c r="BT29" s="41"/>
      <c r="BU29" s="41"/>
      <c r="BV29" s="41"/>
      <c r="BW29" s="41"/>
      <c r="BX29" s="41"/>
      <c r="BY29" s="41"/>
      <c r="BZ29" s="41"/>
      <c r="CA29" s="41"/>
      <c r="CB29" s="41"/>
      <c r="CC29" s="41"/>
      <c r="CD29" s="40"/>
      <c r="CE29" s="40"/>
      <c r="CF29" s="40"/>
      <c r="CG29" s="40"/>
      <c r="CH29" s="40"/>
      <c r="CI29" s="40"/>
    </row>
    <row r="30" spans="2:87" ht="14.5" x14ac:dyDescent="0.35">
      <c r="B30" s="25"/>
      <c r="C30" s="25"/>
      <c r="D30" s="41"/>
      <c r="E30" s="41"/>
      <c r="F30" s="41"/>
      <c r="G30" s="41"/>
      <c r="H30" s="41"/>
      <c r="I30" s="41"/>
      <c r="J30" s="41"/>
      <c r="K30" s="41"/>
      <c r="L30" s="41"/>
      <c r="M30" s="41"/>
      <c r="N30" s="41"/>
      <c r="O30" s="41"/>
      <c r="P30" s="41"/>
      <c r="Q30" s="41"/>
      <c r="R30" s="41"/>
      <c r="S30" s="41"/>
      <c r="T30" s="41"/>
      <c r="U30" s="41"/>
      <c r="V30" s="41"/>
      <c r="W30" s="41"/>
      <c r="X30" s="41"/>
      <c r="Y30" s="41"/>
      <c r="Z30" s="41"/>
      <c r="AA30" s="41"/>
      <c r="AB30" s="41"/>
      <c r="AC30" s="41"/>
      <c r="AD30" s="41"/>
      <c r="AE30" s="41"/>
      <c r="AF30" s="41"/>
      <c r="AG30" s="41"/>
      <c r="AH30" s="41"/>
      <c r="AI30" s="41"/>
      <c r="AJ30" s="41"/>
      <c r="AK30" s="41"/>
      <c r="AL30" s="41"/>
      <c r="AM30" s="41"/>
      <c r="AN30" s="41"/>
      <c r="AO30" s="41"/>
      <c r="AP30" s="41"/>
      <c r="AQ30" s="41"/>
      <c r="AR30" s="41"/>
      <c r="AS30" s="41"/>
      <c r="AT30" s="41"/>
      <c r="AU30" s="41"/>
      <c r="AV30" s="41"/>
      <c r="AW30" s="41"/>
      <c r="AX30" s="41"/>
      <c r="AY30" s="41"/>
      <c r="AZ30" s="41"/>
      <c r="BA30" s="41"/>
      <c r="BB30" s="41"/>
      <c r="BC30" s="41"/>
      <c r="BD30" s="41"/>
      <c r="BE30" s="41"/>
      <c r="BF30" s="41"/>
      <c r="BG30" s="41"/>
      <c r="BH30" s="41"/>
      <c r="BI30" s="41"/>
      <c r="BJ30" s="41"/>
      <c r="BK30" s="41"/>
      <c r="BL30" s="41"/>
      <c r="BM30" s="41"/>
      <c r="BN30" s="41"/>
      <c r="BO30" s="41"/>
      <c r="BP30" s="41"/>
      <c r="BQ30" s="41"/>
      <c r="BR30" s="41"/>
      <c r="BS30" s="41"/>
      <c r="BT30" s="41"/>
      <c r="BU30" s="41"/>
      <c r="BV30" s="41"/>
      <c r="BW30" s="41"/>
      <c r="BX30" s="41"/>
      <c r="BY30" s="41"/>
      <c r="BZ30" s="41"/>
      <c r="CA30" s="41"/>
      <c r="CB30" s="41"/>
      <c r="CC30" s="41"/>
      <c r="CD30" s="40"/>
      <c r="CE30" s="40"/>
      <c r="CF30" s="40"/>
      <c r="CG30" s="40"/>
      <c r="CH30" s="40"/>
      <c r="CI30" s="40"/>
    </row>
    <row r="31" spans="2:87" ht="14.5" x14ac:dyDescent="0.35">
      <c r="B31" s="25"/>
      <c r="C31" s="25"/>
      <c r="D31" s="41"/>
      <c r="E31" s="41"/>
      <c r="F31" s="41"/>
      <c r="G31" s="41"/>
      <c r="H31" s="41"/>
      <c r="I31" s="41"/>
      <c r="J31" s="41"/>
      <c r="K31" s="41"/>
      <c r="L31" s="41"/>
      <c r="M31" s="41"/>
      <c r="N31" s="41"/>
      <c r="O31" s="41"/>
      <c r="P31" s="41"/>
      <c r="Q31" s="41"/>
      <c r="R31" s="41"/>
      <c r="S31" s="41"/>
      <c r="T31" s="41"/>
      <c r="U31" s="41"/>
      <c r="V31" s="41"/>
      <c r="W31" s="41"/>
      <c r="X31" s="41"/>
      <c r="Y31" s="41"/>
      <c r="Z31" s="41"/>
      <c r="AA31" s="41"/>
      <c r="AB31" s="41"/>
      <c r="AC31" s="41"/>
      <c r="AD31" s="41"/>
      <c r="AE31" s="41"/>
      <c r="AF31" s="41"/>
      <c r="AG31" s="41"/>
      <c r="AH31" s="41"/>
      <c r="AI31" s="41"/>
      <c r="AJ31" s="41"/>
      <c r="AK31" s="41"/>
      <c r="AL31" s="41"/>
      <c r="AM31" s="41"/>
      <c r="AN31" s="41"/>
      <c r="AO31" s="41"/>
      <c r="AP31" s="41"/>
      <c r="AQ31" s="41"/>
      <c r="AR31" s="41"/>
      <c r="AS31" s="41"/>
      <c r="AT31" s="41"/>
      <c r="AU31" s="41"/>
      <c r="AV31" s="41"/>
      <c r="AW31" s="41"/>
      <c r="AX31" s="41"/>
      <c r="AY31" s="41"/>
      <c r="AZ31" s="41"/>
      <c r="BA31" s="41"/>
      <c r="BB31" s="41"/>
      <c r="BC31" s="41"/>
      <c r="BD31" s="41"/>
      <c r="BE31" s="41"/>
      <c r="BF31" s="41"/>
      <c r="BG31" s="41"/>
      <c r="BH31" s="41"/>
      <c r="BI31" s="41"/>
      <c r="BJ31" s="41"/>
      <c r="BK31" s="41"/>
      <c r="BL31" s="41"/>
      <c r="BM31" s="41"/>
      <c r="BN31" s="41"/>
      <c r="BO31" s="41"/>
      <c r="BP31" s="41"/>
      <c r="BQ31" s="41"/>
      <c r="BR31" s="41"/>
      <c r="BS31" s="41"/>
      <c r="BT31" s="41"/>
      <c r="BU31" s="41"/>
      <c r="BV31" s="41"/>
      <c r="BW31" s="41"/>
      <c r="BX31" s="41"/>
      <c r="BY31" s="41"/>
      <c r="BZ31" s="41"/>
      <c r="CA31" s="41"/>
      <c r="CB31" s="41"/>
      <c r="CC31" s="41"/>
      <c r="CD31" s="40"/>
      <c r="CE31" s="40"/>
      <c r="CF31" s="40"/>
      <c r="CG31" s="40"/>
      <c r="CH31" s="40"/>
      <c r="CI31" s="40"/>
    </row>
    <row r="32" spans="2:87" ht="14.5" x14ac:dyDescent="0.35">
      <c r="B32" s="25"/>
      <c r="C32" s="25"/>
      <c r="D32" s="41"/>
      <c r="E32" s="41"/>
      <c r="F32" s="41"/>
      <c r="G32" s="41"/>
      <c r="H32" s="41"/>
      <c r="I32" s="41"/>
      <c r="J32" s="41"/>
      <c r="K32" s="41"/>
      <c r="L32" s="41"/>
      <c r="M32" s="41"/>
      <c r="N32" s="41"/>
      <c r="O32" s="41"/>
      <c r="P32" s="41"/>
      <c r="Q32" s="41"/>
      <c r="R32" s="41"/>
      <c r="S32" s="41"/>
      <c r="T32" s="41"/>
      <c r="U32" s="41"/>
      <c r="V32" s="41"/>
      <c r="W32" s="41"/>
      <c r="X32" s="41"/>
      <c r="Y32" s="41"/>
      <c r="Z32" s="41"/>
      <c r="AA32" s="41"/>
      <c r="AB32" s="41"/>
      <c r="AC32" s="41"/>
      <c r="AD32" s="41"/>
      <c r="AE32" s="41"/>
      <c r="AF32" s="41"/>
      <c r="AG32" s="41"/>
      <c r="AH32" s="41"/>
      <c r="AI32" s="41"/>
      <c r="AJ32" s="41"/>
      <c r="AK32" s="41"/>
      <c r="AL32" s="41"/>
      <c r="AM32" s="41"/>
      <c r="AN32" s="41"/>
      <c r="AO32" s="41"/>
      <c r="AP32" s="41"/>
      <c r="AQ32" s="41"/>
      <c r="AR32" s="41"/>
      <c r="AS32" s="41"/>
      <c r="AT32" s="41"/>
      <c r="AU32" s="41"/>
      <c r="AV32" s="41"/>
      <c r="AW32" s="41"/>
      <c r="AX32" s="41"/>
      <c r="AY32" s="41"/>
      <c r="AZ32" s="41"/>
      <c r="BA32" s="41"/>
      <c r="BB32" s="41"/>
      <c r="BC32" s="41"/>
      <c r="BD32" s="41"/>
      <c r="BE32" s="41"/>
      <c r="BF32" s="41"/>
      <c r="BG32" s="41"/>
      <c r="BH32" s="41"/>
      <c r="BI32" s="41"/>
      <c r="BJ32" s="41"/>
      <c r="BK32" s="41"/>
      <c r="BL32" s="41"/>
      <c r="BM32" s="41"/>
      <c r="BN32" s="41"/>
      <c r="BO32" s="41"/>
      <c r="BP32" s="41"/>
      <c r="BQ32" s="41"/>
      <c r="BR32" s="41"/>
      <c r="BS32" s="41"/>
      <c r="BT32" s="41"/>
      <c r="BU32" s="41"/>
      <c r="BV32" s="41"/>
      <c r="BW32" s="41"/>
      <c r="BX32" s="41"/>
      <c r="BY32" s="41"/>
      <c r="BZ32" s="41"/>
      <c r="CA32" s="41"/>
      <c r="CB32" s="41"/>
      <c r="CC32" s="41"/>
      <c r="CD32" s="40"/>
      <c r="CE32" s="40"/>
      <c r="CF32" s="40"/>
      <c r="CG32" s="40"/>
      <c r="CH32" s="40"/>
      <c r="CI32" s="40"/>
    </row>
    <row r="33" spans="2:87" ht="14.5" x14ac:dyDescent="0.35">
      <c r="B33" s="25"/>
      <c r="C33" s="25"/>
      <c r="D33" s="41"/>
      <c r="E33" s="41"/>
      <c r="F33" s="41"/>
      <c r="G33" s="41"/>
      <c r="H33" s="41"/>
      <c r="I33" s="41"/>
      <c r="J33" s="41"/>
      <c r="K33" s="41"/>
      <c r="L33" s="41"/>
      <c r="M33" s="41"/>
      <c r="N33" s="41"/>
      <c r="O33" s="41"/>
      <c r="P33" s="41"/>
      <c r="Q33" s="41"/>
      <c r="R33" s="41"/>
      <c r="S33" s="41"/>
      <c r="T33" s="41"/>
      <c r="U33" s="41"/>
      <c r="V33" s="41"/>
      <c r="W33" s="41"/>
      <c r="X33" s="41"/>
      <c r="Y33" s="41"/>
      <c r="Z33" s="41"/>
      <c r="AA33" s="41"/>
      <c r="AB33" s="41"/>
      <c r="AC33" s="41"/>
      <c r="AD33" s="41"/>
      <c r="AE33" s="41"/>
      <c r="AF33" s="41"/>
      <c r="AG33" s="41"/>
      <c r="AH33" s="41"/>
      <c r="AI33" s="41"/>
      <c r="AJ33" s="41"/>
      <c r="AK33" s="41"/>
      <c r="AL33" s="41"/>
      <c r="AM33" s="41"/>
      <c r="AN33" s="41"/>
      <c r="AO33" s="41"/>
      <c r="AP33" s="41"/>
      <c r="AQ33" s="41"/>
      <c r="AR33" s="41"/>
      <c r="AS33" s="41"/>
      <c r="AT33" s="41"/>
      <c r="AU33" s="41"/>
      <c r="AV33" s="41"/>
      <c r="AW33" s="41"/>
      <c r="AX33" s="41"/>
      <c r="AY33" s="41"/>
      <c r="AZ33" s="41"/>
      <c r="BA33" s="41"/>
      <c r="BB33" s="41"/>
      <c r="BC33" s="41"/>
      <c r="BD33" s="41"/>
      <c r="BE33" s="41"/>
      <c r="BF33" s="41"/>
      <c r="BG33" s="41"/>
      <c r="BH33" s="41"/>
      <c r="BI33" s="41"/>
      <c r="BJ33" s="41"/>
      <c r="BK33" s="41"/>
      <c r="BL33" s="41"/>
      <c r="BM33" s="41"/>
      <c r="BN33" s="41"/>
      <c r="BO33" s="41"/>
      <c r="BP33" s="41"/>
      <c r="BQ33" s="41"/>
      <c r="BR33" s="41"/>
      <c r="BS33" s="41"/>
      <c r="BT33" s="41"/>
      <c r="BU33" s="41"/>
      <c r="BV33" s="41"/>
      <c r="BW33" s="41"/>
      <c r="BX33" s="41"/>
      <c r="BY33" s="41"/>
      <c r="BZ33" s="41"/>
      <c r="CA33" s="41"/>
      <c r="CB33" s="41"/>
      <c r="CC33" s="41"/>
      <c r="CD33" s="40"/>
      <c r="CE33" s="40"/>
      <c r="CF33" s="40"/>
      <c r="CG33" s="40"/>
      <c r="CH33" s="40"/>
      <c r="CI33" s="40"/>
    </row>
    <row r="34" spans="2:87" ht="14.5" x14ac:dyDescent="0.35">
      <c r="B34" s="25"/>
      <c r="C34" s="25"/>
      <c r="D34" s="41"/>
      <c r="E34" s="41"/>
      <c r="F34" s="41"/>
      <c r="G34" s="41"/>
      <c r="H34" s="41"/>
      <c r="I34" s="41"/>
      <c r="J34" s="41"/>
      <c r="K34" s="41"/>
      <c r="L34" s="41"/>
      <c r="M34" s="41"/>
      <c r="N34" s="41"/>
      <c r="O34" s="41"/>
      <c r="P34" s="41"/>
      <c r="Q34" s="41"/>
      <c r="R34" s="41"/>
      <c r="S34" s="41"/>
      <c r="T34" s="41"/>
      <c r="U34" s="41"/>
      <c r="V34" s="41"/>
      <c r="W34" s="41"/>
      <c r="X34" s="41"/>
      <c r="Y34" s="41"/>
      <c r="Z34" s="41"/>
      <c r="AA34" s="41"/>
      <c r="AB34" s="41"/>
      <c r="AC34" s="41"/>
      <c r="AD34" s="41"/>
      <c r="AE34" s="41"/>
      <c r="AF34" s="41"/>
      <c r="AG34" s="41"/>
      <c r="AH34" s="41"/>
      <c r="AI34" s="41"/>
      <c r="AJ34" s="41"/>
      <c r="AK34" s="41"/>
      <c r="AL34" s="41"/>
      <c r="AM34" s="41"/>
      <c r="AN34" s="41"/>
      <c r="AO34" s="41"/>
      <c r="AP34" s="41"/>
      <c r="AQ34" s="41"/>
      <c r="AR34" s="41"/>
      <c r="AS34" s="41"/>
      <c r="AT34" s="41"/>
      <c r="AU34" s="41"/>
      <c r="AV34" s="41"/>
      <c r="AW34" s="41"/>
      <c r="AX34" s="41"/>
      <c r="AY34" s="41"/>
      <c r="AZ34" s="41"/>
      <c r="BA34" s="41"/>
      <c r="BB34" s="41"/>
      <c r="BC34" s="41"/>
      <c r="BD34" s="41"/>
      <c r="BE34" s="41"/>
      <c r="BF34" s="41"/>
      <c r="BG34" s="41"/>
      <c r="BH34" s="41"/>
      <c r="BI34" s="41"/>
      <c r="BJ34" s="41"/>
      <c r="BK34" s="41"/>
      <c r="BL34" s="41"/>
      <c r="BM34" s="41"/>
      <c r="BN34" s="41"/>
      <c r="BO34" s="41"/>
      <c r="BP34" s="41"/>
      <c r="BQ34" s="41"/>
      <c r="BR34" s="41"/>
      <c r="BS34" s="41"/>
      <c r="BT34" s="41"/>
      <c r="BU34" s="41"/>
      <c r="BV34" s="41"/>
      <c r="BW34" s="41"/>
      <c r="BX34" s="41"/>
      <c r="BY34" s="41"/>
      <c r="BZ34" s="41"/>
      <c r="CA34" s="41"/>
      <c r="CB34" s="41"/>
      <c r="CC34" s="41"/>
      <c r="CD34" s="40"/>
      <c r="CE34" s="40"/>
      <c r="CF34" s="40"/>
      <c r="CG34" s="40"/>
      <c r="CH34" s="40"/>
      <c r="CI34" s="40"/>
    </row>
    <row r="35" spans="2:87" ht="14.5" x14ac:dyDescent="0.35">
      <c r="B35" s="25"/>
      <c r="C35" s="25"/>
      <c r="D35" s="41"/>
      <c r="E35" s="41"/>
      <c r="F35" s="41"/>
      <c r="G35" s="41"/>
      <c r="H35" s="41"/>
      <c r="I35" s="41"/>
      <c r="J35" s="41"/>
      <c r="K35" s="41"/>
      <c r="L35" s="41"/>
      <c r="M35" s="41"/>
      <c r="N35" s="41"/>
      <c r="O35" s="41"/>
      <c r="P35" s="41"/>
      <c r="Q35" s="41"/>
      <c r="R35" s="41"/>
      <c r="S35" s="41"/>
      <c r="T35" s="41"/>
      <c r="U35" s="41"/>
      <c r="V35" s="41"/>
      <c r="W35" s="41"/>
      <c r="X35" s="41"/>
      <c r="Y35" s="41"/>
      <c r="Z35" s="41"/>
      <c r="AA35" s="41"/>
      <c r="AB35" s="41"/>
      <c r="AC35" s="41"/>
      <c r="AD35" s="41"/>
      <c r="AE35" s="41"/>
      <c r="AF35" s="41"/>
      <c r="AG35" s="41"/>
      <c r="AH35" s="41"/>
      <c r="AI35" s="41"/>
      <c r="AJ35" s="41"/>
      <c r="AK35" s="41"/>
      <c r="AL35" s="41"/>
      <c r="AM35" s="41"/>
      <c r="AN35" s="41"/>
      <c r="AO35" s="41"/>
      <c r="AP35" s="41"/>
      <c r="AQ35" s="41"/>
      <c r="AR35" s="41"/>
      <c r="AS35" s="41"/>
      <c r="AT35" s="41"/>
      <c r="AU35" s="41"/>
      <c r="AV35" s="41"/>
      <c r="AW35" s="41"/>
      <c r="AX35" s="41"/>
      <c r="AY35" s="41"/>
      <c r="AZ35" s="41"/>
      <c r="BA35" s="41"/>
      <c r="BB35" s="41"/>
      <c r="BC35" s="41"/>
      <c r="BD35" s="41"/>
      <c r="BE35" s="41"/>
      <c r="BF35" s="41"/>
      <c r="BG35" s="41"/>
      <c r="BH35" s="41"/>
      <c r="BI35" s="41"/>
      <c r="BJ35" s="41"/>
      <c r="BK35" s="41"/>
      <c r="BL35" s="41"/>
      <c r="BM35" s="41"/>
      <c r="BN35" s="41"/>
      <c r="BO35" s="41"/>
      <c r="BP35" s="41"/>
      <c r="BQ35" s="41"/>
      <c r="BR35" s="41"/>
      <c r="BS35" s="41"/>
      <c r="BT35" s="41"/>
      <c r="BU35" s="41"/>
      <c r="BV35" s="41"/>
      <c r="BW35" s="41"/>
      <c r="BX35" s="41"/>
      <c r="BY35" s="41"/>
      <c r="BZ35" s="41"/>
      <c r="CA35" s="41"/>
      <c r="CB35" s="41"/>
      <c r="CC35" s="41"/>
      <c r="CD35" s="40"/>
      <c r="CE35" s="40"/>
      <c r="CF35" s="40"/>
      <c r="CG35" s="40"/>
      <c r="CH35" s="40"/>
      <c r="CI35" s="40"/>
    </row>
    <row r="36" spans="2:87" ht="14.5" x14ac:dyDescent="0.35">
      <c r="B36" s="25"/>
      <c r="C36" s="25"/>
      <c r="D36" s="41"/>
      <c r="E36" s="41"/>
      <c r="F36" s="41"/>
      <c r="G36" s="41"/>
      <c r="H36" s="41"/>
      <c r="I36" s="41"/>
      <c r="J36" s="41"/>
      <c r="K36" s="41"/>
      <c r="L36" s="41"/>
      <c r="M36" s="41"/>
      <c r="N36" s="41"/>
      <c r="O36" s="41"/>
      <c r="P36" s="41"/>
      <c r="Q36" s="41"/>
      <c r="R36" s="41"/>
      <c r="S36" s="41"/>
      <c r="T36" s="41"/>
      <c r="U36" s="41"/>
      <c r="V36" s="41"/>
      <c r="W36" s="41"/>
      <c r="X36" s="41"/>
      <c r="Y36" s="41"/>
      <c r="Z36" s="41"/>
      <c r="AA36" s="41"/>
      <c r="AB36" s="41"/>
      <c r="AC36" s="41"/>
      <c r="AD36" s="41"/>
      <c r="AE36" s="41"/>
      <c r="AF36" s="41"/>
      <c r="AG36" s="41"/>
      <c r="AH36" s="41"/>
      <c r="AI36" s="41"/>
      <c r="AJ36" s="41"/>
      <c r="AK36" s="41"/>
      <c r="AL36" s="41"/>
      <c r="AM36" s="41"/>
      <c r="AN36" s="41"/>
      <c r="AO36" s="41"/>
      <c r="AP36" s="41"/>
      <c r="AQ36" s="41"/>
      <c r="AR36" s="41"/>
      <c r="AS36" s="41"/>
      <c r="AT36" s="41"/>
      <c r="AU36" s="41"/>
      <c r="AV36" s="41"/>
      <c r="AW36" s="41"/>
      <c r="AX36" s="41"/>
      <c r="AY36" s="41"/>
      <c r="AZ36" s="41"/>
      <c r="BA36" s="41"/>
      <c r="BB36" s="41"/>
      <c r="BC36" s="41"/>
      <c r="BD36" s="41"/>
      <c r="BE36" s="41"/>
      <c r="BF36" s="41"/>
      <c r="BG36" s="41"/>
      <c r="BH36" s="41"/>
      <c r="BI36" s="41"/>
      <c r="BJ36" s="41"/>
      <c r="BK36" s="41"/>
      <c r="BL36" s="41"/>
      <c r="BM36" s="41"/>
      <c r="BN36" s="41"/>
      <c r="BO36" s="41"/>
      <c r="BP36" s="41"/>
      <c r="BQ36" s="41"/>
      <c r="BR36" s="41"/>
      <c r="BS36" s="41"/>
      <c r="BT36" s="41"/>
      <c r="BU36" s="41"/>
      <c r="BV36" s="41"/>
      <c r="BW36" s="41"/>
      <c r="BX36" s="41"/>
      <c r="BY36" s="41"/>
      <c r="BZ36" s="41"/>
      <c r="CA36" s="41"/>
      <c r="CB36" s="41"/>
      <c r="CC36" s="41"/>
      <c r="CD36" s="40"/>
      <c r="CE36" s="40"/>
      <c r="CF36" s="40"/>
      <c r="CG36" s="40"/>
      <c r="CH36" s="40"/>
      <c r="CI36" s="40"/>
    </row>
    <row r="37" spans="2:87" ht="14.5" x14ac:dyDescent="0.35">
      <c r="B37" s="25"/>
      <c r="C37" s="25"/>
      <c r="D37" s="41"/>
      <c r="E37" s="41"/>
      <c r="F37" s="41"/>
      <c r="G37" s="41"/>
      <c r="H37" s="41"/>
      <c r="I37" s="41"/>
      <c r="J37" s="41"/>
      <c r="K37" s="41"/>
      <c r="L37" s="41"/>
      <c r="M37" s="41"/>
      <c r="N37" s="41"/>
      <c r="O37" s="41"/>
      <c r="P37" s="41"/>
      <c r="Q37" s="41"/>
      <c r="R37" s="41"/>
      <c r="S37" s="41"/>
      <c r="T37" s="41"/>
      <c r="U37" s="41"/>
      <c r="V37" s="41"/>
      <c r="W37" s="41"/>
      <c r="X37" s="41"/>
      <c r="Y37" s="41"/>
      <c r="Z37" s="41"/>
      <c r="AA37" s="41"/>
      <c r="AB37" s="41"/>
      <c r="AC37" s="41"/>
      <c r="AD37" s="41"/>
      <c r="AE37" s="41"/>
      <c r="AF37" s="41"/>
      <c r="AG37" s="41"/>
      <c r="AH37" s="41"/>
      <c r="AI37" s="41"/>
      <c r="AJ37" s="41"/>
      <c r="AK37" s="41"/>
      <c r="AL37" s="41"/>
      <c r="AM37" s="41"/>
      <c r="AN37" s="41"/>
      <c r="AO37" s="41"/>
      <c r="AP37" s="41"/>
      <c r="AQ37" s="41"/>
      <c r="AR37" s="41"/>
      <c r="AS37" s="41"/>
      <c r="AT37" s="41"/>
      <c r="AU37" s="41"/>
      <c r="AV37" s="41"/>
      <c r="AW37" s="41"/>
      <c r="AX37" s="41"/>
      <c r="AY37" s="41"/>
      <c r="AZ37" s="41"/>
      <c r="BA37" s="41"/>
      <c r="BB37" s="41"/>
      <c r="BC37" s="41"/>
      <c r="BD37" s="41"/>
      <c r="BE37" s="41"/>
      <c r="BF37" s="41"/>
      <c r="BG37" s="41"/>
      <c r="BH37" s="41"/>
      <c r="BI37" s="41"/>
      <c r="BJ37" s="41"/>
      <c r="BK37" s="41"/>
      <c r="BL37" s="41"/>
      <c r="BM37" s="41"/>
      <c r="BN37" s="41"/>
      <c r="BO37" s="41"/>
      <c r="BP37" s="41"/>
      <c r="BQ37" s="41"/>
      <c r="BR37" s="41"/>
      <c r="BS37" s="41"/>
      <c r="BT37" s="41"/>
      <c r="BU37" s="41"/>
      <c r="BV37" s="41"/>
      <c r="BW37" s="41"/>
      <c r="BX37" s="41"/>
      <c r="BY37" s="41"/>
      <c r="BZ37" s="41"/>
      <c r="CA37" s="41"/>
      <c r="CB37" s="41"/>
      <c r="CC37" s="41"/>
      <c r="CD37" s="40"/>
      <c r="CE37" s="40"/>
      <c r="CF37" s="40"/>
      <c r="CG37" s="40"/>
      <c r="CH37" s="40"/>
      <c r="CI37" s="40"/>
    </row>
    <row r="38" spans="2:87" ht="14.5" x14ac:dyDescent="0.35">
      <c r="B38" s="25"/>
      <c r="C38" s="25"/>
      <c r="D38" s="41"/>
      <c r="E38" s="41"/>
      <c r="F38" s="41"/>
      <c r="G38" s="41"/>
      <c r="H38" s="41"/>
      <c r="I38" s="41"/>
      <c r="J38" s="41"/>
      <c r="K38" s="41"/>
      <c r="L38" s="41"/>
      <c r="M38" s="41"/>
      <c r="N38" s="41"/>
      <c r="O38" s="41"/>
      <c r="P38" s="41"/>
      <c r="Q38" s="41"/>
      <c r="R38" s="41"/>
      <c r="S38" s="41"/>
      <c r="T38" s="41"/>
      <c r="U38" s="41"/>
      <c r="V38" s="41"/>
      <c r="W38" s="41"/>
      <c r="X38" s="41"/>
      <c r="Y38" s="41"/>
      <c r="Z38" s="41"/>
      <c r="AA38" s="41"/>
      <c r="AB38" s="41"/>
      <c r="AC38" s="41"/>
      <c r="AD38" s="41"/>
      <c r="AE38" s="41"/>
      <c r="AF38" s="41"/>
      <c r="AG38" s="41"/>
      <c r="AH38" s="41"/>
      <c r="AI38" s="41"/>
      <c r="AJ38" s="41"/>
      <c r="AK38" s="41"/>
      <c r="AL38" s="41"/>
      <c r="AM38" s="41"/>
      <c r="AN38" s="41"/>
      <c r="AO38" s="41"/>
      <c r="AP38" s="41"/>
      <c r="AQ38" s="41"/>
      <c r="AR38" s="41"/>
      <c r="AS38" s="41"/>
      <c r="AT38" s="41"/>
      <c r="AU38" s="41"/>
      <c r="AV38" s="41"/>
      <c r="AW38" s="41"/>
      <c r="AX38" s="41"/>
      <c r="AY38" s="41"/>
      <c r="AZ38" s="41"/>
      <c r="BA38" s="41"/>
      <c r="BB38" s="41"/>
      <c r="BC38" s="41"/>
      <c r="BD38" s="41"/>
      <c r="BE38" s="41"/>
      <c r="BF38" s="41"/>
      <c r="BG38" s="41"/>
      <c r="BH38" s="41"/>
      <c r="BI38" s="41"/>
      <c r="BJ38" s="41"/>
      <c r="BK38" s="41"/>
      <c r="BL38" s="41"/>
      <c r="BM38" s="41"/>
      <c r="BN38" s="41"/>
      <c r="BO38" s="41"/>
      <c r="BP38" s="41"/>
      <c r="BQ38" s="41"/>
      <c r="BR38" s="41"/>
      <c r="BS38" s="41"/>
      <c r="BT38" s="41"/>
      <c r="BU38" s="41"/>
      <c r="BV38" s="41"/>
      <c r="BW38" s="41"/>
      <c r="BX38" s="41"/>
      <c r="BY38" s="41"/>
      <c r="BZ38" s="41"/>
      <c r="CA38" s="41"/>
      <c r="CB38" s="41"/>
      <c r="CC38" s="41"/>
      <c r="CD38" s="40"/>
      <c r="CE38" s="40"/>
      <c r="CF38" s="40"/>
      <c r="CG38" s="40"/>
      <c r="CH38" s="40"/>
      <c r="CI38" s="40"/>
    </row>
    <row r="39" spans="2:87" ht="14.5" x14ac:dyDescent="0.35">
      <c r="B39" s="25"/>
      <c r="C39" s="25"/>
      <c r="D39" s="41"/>
      <c r="E39" s="41"/>
      <c r="F39" s="41"/>
      <c r="G39" s="41"/>
      <c r="H39" s="41"/>
      <c r="I39" s="41"/>
      <c r="J39" s="41"/>
      <c r="K39" s="41"/>
      <c r="L39" s="41"/>
      <c r="M39" s="41"/>
      <c r="N39" s="41"/>
      <c r="O39" s="41"/>
      <c r="P39" s="41"/>
      <c r="Q39" s="41"/>
      <c r="R39" s="41"/>
      <c r="S39" s="41"/>
      <c r="T39" s="41"/>
      <c r="U39" s="41"/>
      <c r="V39" s="41"/>
      <c r="W39" s="41"/>
      <c r="X39" s="41"/>
      <c r="Y39" s="41"/>
      <c r="Z39" s="41"/>
      <c r="AA39" s="41"/>
      <c r="AB39" s="41"/>
      <c r="AC39" s="41"/>
      <c r="AD39" s="41"/>
      <c r="AE39" s="41"/>
      <c r="AF39" s="41"/>
      <c r="AG39" s="41"/>
      <c r="AH39" s="41"/>
      <c r="AI39" s="41"/>
      <c r="AJ39" s="41"/>
      <c r="AK39" s="41"/>
      <c r="AL39" s="41"/>
      <c r="AM39" s="41"/>
      <c r="AN39" s="41"/>
      <c r="AO39" s="41"/>
      <c r="AP39" s="41"/>
      <c r="AQ39" s="41"/>
      <c r="AR39" s="41"/>
      <c r="AS39" s="41"/>
      <c r="AT39" s="41"/>
      <c r="AU39" s="41"/>
      <c r="AV39" s="41"/>
      <c r="AW39" s="41"/>
      <c r="AX39" s="41"/>
      <c r="AY39" s="41"/>
      <c r="AZ39" s="41"/>
      <c r="BA39" s="41"/>
      <c r="BB39" s="41"/>
      <c r="BC39" s="41"/>
      <c r="BD39" s="41"/>
      <c r="BE39" s="41"/>
      <c r="BF39" s="41"/>
      <c r="BG39" s="41"/>
      <c r="BH39" s="41"/>
      <c r="BI39" s="41"/>
      <c r="BJ39" s="41"/>
      <c r="BK39" s="41"/>
      <c r="BL39" s="41"/>
      <c r="BM39" s="41"/>
      <c r="BN39" s="41"/>
      <c r="BO39" s="41"/>
      <c r="BP39" s="41"/>
      <c r="BQ39" s="41"/>
      <c r="BR39" s="41"/>
      <c r="BS39" s="41"/>
      <c r="BT39" s="41"/>
      <c r="BU39" s="41"/>
      <c r="BV39" s="41"/>
      <c r="BW39" s="41"/>
      <c r="BX39" s="41"/>
      <c r="BY39" s="41"/>
      <c r="BZ39" s="41"/>
      <c r="CA39" s="41"/>
      <c r="CB39" s="41"/>
      <c r="CC39" s="41"/>
      <c r="CD39" s="40"/>
      <c r="CE39" s="40"/>
      <c r="CF39" s="40"/>
      <c r="CG39" s="40"/>
      <c r="CH39" s="40"/>
      <c r="CI39" s="40"/>
    </row>
    <row r="40" spans="2:87" ht="14.5" x14ac:dyDescent="0.35">
      <c r="B40" s="25"/>
      <c r="C40" s="25"/>
      <c r="D40" s="41"/>
      <c r="E40" s="41"/>
      <c r="F40" s="41"/>
      <c r="G40" s="41"/>
      <c r="H40" s="41"/>
      <c r="I40" s="41"/>
      <c r="J40" s="41"/>
      <c r="K40" s="41"/>
      <c r="L40" s="41"/>
      <c r="M40" s="41"/>
      <c r="N40" s="41"/>
      <c r="O40" s="41"/>
      <c r="P40" s="41"/>
      <c r="Q40" s="41"/>
      <c r="R40" s="41"/>
      <c r="S40" s="41"/>
      <c r="T40" s="41"/>
      <c r="U40" s="41"/>
      <c r="V40" s="41"/>
      <c r="W40" s="41"/>
      <c r="X40" s="41"/>
      <c r="Y40" s="41"/>
      <c r="Z40" s="41"/>
      <c r="AA40" s="41"/>
      <c r="AB40" s="41"/>
      <c r="AC40" s="41"/>
      <c r="AD40" s="41"/>
      <c r="AE40" s="41"/>
      <c r="AF40" s="41"/>
      <c r="AG40" s="41"/>
      <c r="AH40" s="41"/>
      <c r="AI40" s="41"/>
      <c r="AJ40" s="41"/>
      <c r="AK40" s="41"/>
      <c r="AL40" s="41"/>
      <c r="AM40" s="41"/>
      <c r="AN40" s="41"/>
      <c r="AO40" s="41"/>
      <c r="AP40" s="41"/>
      <c r="AQ40" s="41"/>
      <c r="AR40" s="41"/>
      <c r="AS40" s="41"/>
      <c r="AT40" s="41"/>
      <c r="AU40" s="41"/>
      <c r="AV40" s="41"/>
      <c r="AW40" s="41"/>
      <c r="AX40" s="41"/>
      <c r="AY40" s="41"/>
      <c r="AZ40" s="41"/>
      <c r="BA40" s="41"/>
      <c r="BB40" s="41"/>
      <c r="BC40" s="41"/>
      <c r="BD40" s="41"/>
      <c r="BE40" s="41"/>
      <c r="BF40" s="41"/>
      <c r="BG40" s="41"/>
      <c r="BH40" s="41"/>
      <c r="BI40" s="41"/>
      <c r="BJ40" s="41"/>
      <c r="BK40" s="41"/>
      <c r="BL40" s="41"/>
      <c r="BM40" s="41"/>
      <c r="BN40" s="41"/>
      <c r="BO40" s="41"/>
      <c r="BP40" s="41"/>
      <c r="BQ40" s="41"/>
      <c r="BR40" s="41"/>
      <c r="BS40" s="41"/>
      <c r="BT40" s="41"/>
      <c r="BU40" s="41"/>
      <c r="BV40" s="41"/>
      <c r="BW40" s="41"/>
      <c r="BX40" s="41"/>
      <c r="BY40" s="41"/>
      <c r="BZ40" s="41"/>
      <c r="CA40" s="41"/>
      <c r="CB40" s="41"/>
      <c r="CC40" s="41"/>
      <c r="CD40" s="40"/>
      <c r="CE40" s="40"/>
      <c r="CF40" s="40"/>
      <c r="CG40" s="40"/>
      <c r="CH40" s="40"/>
      <c r="CI40" s="40"/>
    </row>
    <row r="41" spans="2:87" ht="14.5" x14ac:dyDescent="0.35">
      <c r="B41" s="25"/>
      <c r="C41" s="25"/>
      <c r="D41" s="41"/>
      <c r="E41" s="41"/>
      <c r="F41" s="41"/>
      <c r="G41" s="41"/>
      <c r="H41" s="41"/>
      <c r="I41" s="41"/>
      <c r="J41" s="41"/>
      <c r="K41" s="41"/>
      <c r="L41" s="41"/>
      <c r="M41" s="41"/>
      <c r="N41" s="41"/>
      <c r="O41" s="41"/>
      <c r="P41" s="41"/>
      <c r="Q41" s="41"/>
      <c r="R41" s="41"/>
      <c r="S41" s="41"/>
      <c r="T41" s="41"/>
      <c r="U41" s="41"/>
      <c r="V41" s="41"/>
      <c r="W41" s="41"/>
      <c r="X41" s="41"/>
      <c r="Y41" s="41"/>
      <c r="Z41" s="41"/>
      <c r="AA41" s="41"/>
      <c r="AB41" s="41"/>
      <c r="AC41" s="41"/>
      <c r="AD41" s="41"/>
      <c r="AE41" s="41"/>
      <c r="AF41" s="41"/>
      <c r="AG41" s="41"/>
      <c r="AH41" s="41"/>
      <c r="AI41" s="41"/>
      <c r="AJ41" s="41"/>
      <c r="AK41" s="41"/>
      <c r="AL41" s="41"/>
      <c r="AM41" s="41"/>
      <c r="AN41" s="41"/>
      <c r="AO41" s="41"/>
      <c r="AP41" s="41"/>
      <c r="AQ41" s="41"/>
      <c r="AR41" s="41"/>
      <c r="AS41" s="41"/>
      <c r="AT41" s="41"/>
      <c r="AU41" s="41"/>
      <c r="AV41" s="41"/>
      <c r="AW41" s="41"/>
      <c r="AX41" s="41"/>
      <c r="AY41" s="41"/>
      <c r="AZ41" s="41"/>
      <c r="BA41" s="41"/>
      <c r="BB41" s="41"/>
      <c r="BC41" s="41"/>
      <c r="BD41" s="41"/>
      <c r="BE41" s="41"/>
      <c r="BF41" s="41"/>
      <c r="BG41" s="41"/>
      <c r="BH41" s="41"/>
      <c r="BI41" s="41"/>
      <c r="BJ41" s="41"/>
      <c r="BK41" s="41"/>
      <c r="BL41" s="41"/>
      <c r="BM41" s="41"/>
      <c r="BN41" s="41"/>
      <c r="BO41" s="41"/>
      <c r="BP41" s="41"/>
      <c r="BQ41" s="41"/>
      <c r="BR41" s="41"/>
      <c r="BS41" s="41"/>
      <c r="BT41" s="41"/>
      <c r="BU41" s="41"/>
      <c r="BV41" s="41"/>
      <c r="BW41" s="41"/>
      <c r="BX41" s="41"/>
      <c r="BY41" s="41"/>
      <c r="BZ41" s="41"/>
      <c r="CA41" s="41"/>
      <c r="CB41" s="41"/>
      <c r="CC41" s="41"/>
      <c r="CD41" s="40"/>
      <c r="CE41" s="40"/>
      <c r="CF41" s="40"/>
      <c r="CG41" s="40"/>
      <c r="CH41" s="40"/>
      <c r="CI41" s="40"/>
    </row>
    <row r="42" spans="2:87" ht="14.5" x14ac:dyDescent="0.35">
      <c r="B42" s="25"/>
      <c r="C42" s="25"/>
      <c r="D42" s="41"/>
      <c r="E42" s="41"/>
      <c r="F42" s="41"/>
      <c r="G42" s="41"/>
      <c r="H42" s="41"/>
      <c r="I42" s="41"/>
      <c r="J42" s="41"/>
      <c r="K42" s="41"/>
      <c r="L42" s="41"/>
      <c r="M42" s="41"/>
      <c r="N42" s="41"/>
      <c r="O42" s="41"/>
      <c r="P42" s="41"/>
      <c r="Q42" s="41"/>
      <c r="R42" s="41"/>
      <c r="S42" s="41"/>
      <c r="T42" s="41"/>
      <c r="U42" s="41"/>
      <c r="V42" s="41"/>
      <c r="W42" s="41"/>
      <c r="X42" s="41"/>
      <c r="Y42" s="41"/>
      <c r="Z42" s="41"/>
      <c r="AA42" s="41"/>
      <c r="AB42" s="41"/>
      <c r="AC42" s="41"/>
      <c r="AD42" s="41"/>
      <c r="AE42" s="41"/>
      <c r="AF42" s="41"/>
      <c r="AG42" s="41"/>
      <c r="AH42" s="41"/>
      <c r="AI42" s="41"/>
      <c r="AJ42" s="41"/>
      <c r="AK42" s="41"/>
      <c r="AL42" s="41"/>
      <c r="AM42" s="41"/>
      <c r="AN42" s="41"/>
      <c r="AO42" s="41"/>
      <c r="AP42" s="41"/>
      <c r="AQ42" s="41"/>
      <c r="AR42" s="41"/>
      <c r="AS42" s="41"/>
      <c r="AT42" s="41"/>
      <c r="AU42" s="41"/>
      <c r="AV42" s="41"/>
      <c r="AW42" s="41"/>
      <c r="AX42" s="41"/>
      <c r="AY42" s="41"/>
      <c r="AZ42" s="41"/>
      <c r="BA42" s="41"/>
      <c r="BB42" s="41"/>
      <c r="BC42" s="41"/>
      <c r="BD42" s="41"/>
      <c r="BE42" s="41"/>
      <c r="BF42" s="41"/>
      <c r="BG42" s="41"/>
      <c r="BH42" s="41"/>
      <c r="BI42" s="41"/>
      <c r="BJ42" s="41"/>
      <c r="BK42" s="41"/>
      <c r="BL42" s="41"/>
      <c r="BM42" s="41"/>
      <c r="BN42" s="41"/>
      <c r="BO42" s="41"/>
      <c r="BP42" s="41"/>
      <c r="BQ42" s="41"/>
      <c r="BR42" s="41"/>
      <c r="BS42" s="41"/>
      <c r="BT42" s="41"/>
      <c r="BU42" s="41"/>
      <c r="BV42" s="41"/>
      <c r="BW42" s="41"/>
      <c r="BX42" s="41"/>
      <c r="BY42" s="41"/>
      <c r="BZ42" s="41"/>
      <c r="CA42" s="41"/>
      <c r="CB42" s="41"/>
      <c r="CC42" s="41"/>
      <c r="CD42" s="40"/>
      <c r="CE42" s="40"/>
      <c r="CF42" s="40"/>
      <c r="CG42" s="40"/>
      <c r="CH42" s="40"/>
      <c r="CI42" s="40"/>
    </row>
    <row r="43" spans="2:87" ht="14.5" x14ac:dyDescent="0.35">
      <c r="B43" s="25"/>
      <c r="C43" s="25"/>
      <c r="D43" s="41"/>
      <c r="E43" s="41"/>
      <c r="F43" s="41"/>
      <c r="G43" s="41"/>
      <c r="H43" s="41"/>
      <c r="I43" s="41"/>
      <c r="J43" s="41"/>
      <c r="K43" s="41"/>
      <c r="L43" s="41"/>
      <c r="M43" s="41"/>
      <c r="N43" s="41"/>
      <c r="O43" s="41"/>
      <c r="P43" s="41"/>
      <c r="Q43" s="41"/>
      <c r="R43" s="41"/>
      <c r="S43" s="41"/>
      <c r="T43" s="41"/>
      <c r="U43" s="41"/>
      <c r="V43" s="41"/>
      <c r="W43" s="41"/>
      <c r="X43" s="41"/>
      <c r="Y43" s="41"/>
      <c r="Z43" s="41"/>
      <c r="AA43" s="41"/>
      <c r="AB43" s="41"/>
      <c r="AC43" s="41"/>
      <c r="AD43" s="41"/>
      <c r="AE43" s="41"/>
      <c r="AF43" s="41"/>
      <c r="AG43" s="41"/>
      <c r="AH43" s="41"/>
      <c r="AI43" s="41"/>
      <c r="AJ43" s="41"/>
      <c r="AK43" s="41"/>
      <c r="AL43" s="41"/>
      <c r="AM43" s="41"/>
      <c r="AN43" s="41"/>
      <c r="AO43" s="41"/>
      <c r="AP43" s="41"/>
      <c r="AQ43" s="41"/>
      <c r="AR43" s="41"/>
      <c r="AS43" s="41"/>
      <c r="AT43" s="41"/>
      <c r="AU43" s="41"/>
      <c r="AV43" s="41"/>
      <c r="AW43" s="41"/>
      <c r="AX43" s="41"/>
      <c r="AY43" s="41"/>
      <c r="AZ43" s="41"/>
      <c r="BA43" s="41"/>
      <c r="BB43" s="41"/>
      <c r="BC43" s="41"/>
      <c r="BD43" s="41"/>
      <c r="BE43" s="41"/>
      <c r="BF43" s="41"/>
      <c r="BG43" s="41"/>
      <c r="BH43" s="41"/>
      <c r="BI43" s="41"/>
      <c r="BJ43" s="41"/>
      <c r="BK43" s="41"/>
      <c r="BL43" s="41"/>
      <c r="BM43" s="41"/>
      <c r="BN43" s="41"/>
      <c r="BO43" s="41"/>
      <c r="BP43" s="41"/>
      <c r="BQ43" s="41"/>
      <c r="BR43" s="41"/>
      <c r="BS43" s="41"/>
      <c r="BT43" s="41"/>
      <c r="BU43" s="41"/>
      <c r="BV43" s="41"/>
      <c r="BW43" s="41"/>
      <c r="BX43" s="41"/>
      <c r="BY43" s="41"/>
      <c r="BZ43" s="41"/>
      <c r="CA43" s="41"/>
      <c r="CB43" s="41"/>
      <c r="CC43" s="41"/>
      <c r="CD43" s="40"/>
      <c r="CE43" s="40"/>
      <c r="CF43" s="40"/>
      <c r="CG43" s="40"/>
      <c r="CH43" s="40"/>
      <c r="CI43" s="40"/>
    </row>
    <row r="44" spans="2:87" ht="14.5" x14ac:dyDescent="0.35">
      <c r="B44" s="25"/>
      <c r="C44" s="25"/>
      <c r="D44" s="41"/>
      <c r="E44" s="41"/>
      <c r="F44" s="41"/>
      <c r="G44" s="41"/>
      <c r="H44" s="41"/>
      <c r="I44" s="41"/>
      <c r="J44" s="41"/>
      <c r="K44" s="41"/>
      <c r="L44" s="41"/>
      <c r="M44" s="41"/>
      <c r="N44" s="41"/>
      <c r="O44" s="41"/>
      <c r="P44" s="41"/>
      <c r="Q44" s="41"/>
      <c r="R44" s="41"/>
      <c r="S44" s="41"/>
      <c r="T44" s="41"/>
      <c r="U44" s="41"/>
      <c r="V44" s="41"/>
      <c r="W44" s="41"/>
      <c r="X44" s="41"/>
      <c r="Y44" s="41"/>
      <c r="Z44" s="41"/>
      <c r="AA44" s="41"/>
      <c r="AB44" s="41"/>
      <c r="AC44" s="41"/>
      <c r="AD44" s="41"/>
      <c r="AE44" s="41"/>
      <c r="AF44" s="41"/>
      <c r="AG44" s="41"/>
      <c r="AH44" s="41"/>
      <c r="AI44" s="41"/>
      <c r="AJ44" s="41"/>
      <c r="AK44" s="41"/>
      <c r="AL44" s="41"/>
      <c r="AM44" s="41"/>
      <c r="AN44" s="41"/>
      <c r="AO44" s="41"/>
      <c r="AP44" s="41"/>
      <c r="AQ44" s="41"/>
      <c r="AR44" s="41"/>
      <c r="AS44" s="41"/>
      <c r="AT44" s="41"/>
      <c r="AU44" s="41"/>
      <c r="AV44" s="41"/>
      <c r="AW44" s="41"/>
      <c r="AX44" s="41"/>
      <c r="AY44" s="41"/>
      <c r="AZ44" s="41"/>
      <c r="BA44" s="41"/>
      <c r="BB44" s="41"/>
      <c r="BC44" s="41"/>
      <c r="BD44" s="41"/>
      <c r="BE44" s="41"/>
      <c r="BF44" s="41"/>
      <c r="BG44" s="41"/>
      <c r="BH44" s="41"/>
      <c r="BI44" s="41"/>
      <c r="BJ44" s="41"/>
      <c r="BK44" s="41"/>
      <c r="BL44" s="41"/>
      <c r="BM44" s="41"/>
      <c r="BN44" s="41"/>
      <c r="BO44" s="41"/>
      <c r="BP44" s="41"/>
      <c r="BQ44" s="41"/>
      <c r="BR44" s="41"/>
      <c r="BS44" s="41"/>
      <c r="BT44" s="41"/>
      <c r="BU44" s="41"/>
      <c r="BV44" s="41"/>
      <c r="BW44" s="41"/>
      <c r="BX44" s="41"/>
      <c r="BY44" s="41"/>
      <c r="BZ44" s="41"/>
      <c r="CA44" s="41"/>
      <c r="CB44" s="41"/>
      <c r="CC44" s="41"/>
      <c r="CD44" s="40"/>
      <c r="CE44" s="40"/>
      <c r="CF44" s="40"/>
      <c r="CG44" s="40"/>
      <c r="CH44" s="40"/>
      <c r="CI44" s="40"/>
    </row>
    <row r="45" spans="2:87" ht="14.5" x14ac:dyDescent="0.35">
      <c r="B45" s="25"/>
      <c r="C45" s="25"/>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0"/>
      <c r="CE45" s="40"/>
      <c r="CF45" s="40"/>
      <c r="CG45" s="40"/>
      <c r="CH45" s="40"/>
      <c r="CI45" s="40"/>
    </row>
    <row r="46" spans="2:87" ht="14.5" x14ac:dyDescent="0.35">
      <c r="B46" s="25"/>
      <c r="C46" s="25"/>
      <c r="D46" s="41"/>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0"/>
      <c r="CE46" s="40"/>
      <c r="CF46" s="40"/>
      <c r="CG46" s="40"/>
      <c r="CH46" s="40"/>
      <c r="CI46" s="40"/>
    </row>
    <row r="47" spans="2:87" ht="14.5" x14ac:dyDescent="0.35">
      <c r="B47" s="25"/>
      <c r="C47" s="25"/>
      <c r="D47" s="41"/>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0"/>
      <c r="CE47" s="40"/>
      <c r="CF47" s="40"/>
      <c r="CG47" s="40"/>
      <c r="CH47" s="40"/>
      <c r="CI47" s="40"/>
    </row>
    <row r="48" spans="2:87" ht="14.5" x14ac:dyDescent="0.35">
      <c r="B48" s="25"/>
      <c r="C48" s="25"/>
      <c r="D48" s="41"/>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0"/>
      <c r="CE48" s="40"/>
      <c r="CF48" s="40"/>
      <c r="CG48" s="40"/>
      <c r="CH48" s="40"/>
      <c r="CI48" s="40"/>
    </row>
    <row r="49" spans="2:87" ht="14.5" x14ac:dyDescent="0.35">
      <c r="B49" s="25"/>
      <c r="C49" s="25"/>
      <c r="D49" s="41"/>
      <c r="E49" s="41"/>
      <c r="F49" s="41"/>
      <c r="G49" s="41"/>
      <c r="H49" s="41"/>
      <c r="I49" s="41"/>
      <c r="J49" s="41"/>
      <c r="K49" s="41"/>
      <c r="L49" s="41"/>
      <c r="M49" s="41"/>
      <c r="N49" s="41"/>
      <c r="O49" s="41"/>
      <c r="P49" s="41"/>
      <c r="Q49" s="41"/>
      <c r="R49" s="41"/>
      <c r="S49" s="41"/>
      <c r="T49" s="41"/>
      <c r="U49" s="41"/>
      <c r="V49" s="41"/>
      <c r="W49" s="41"/>
      <c r="X49" s="41"/>
      <c r="Y49" s="41"/>
      <c r="Z49" s="41"/>
      <c r="AA49" s="41"/>
      <c r="AB49" s="41"/>
      <c r="AC49" s="41"/>
      <c r="AD49" s="41"/>
      <c r="AE49" s="41"/>
      <c r="AF49" s="41"/>
      <c r="AG49" s="41"/>
      <c r="AH49" s="41"/>
      <c r="AI49" s="41"/>
      <c r="AJ49" s="41"/>
      <c r="AK49" s="41"/>
      <c r="AL49" s="41"/>
      <c r="AM49" s="41"/>
      <c r="AN49" s="41"/>
      <c r="AO49" s="41"/>
      <c r="AP49" s="41"/>
      <c r="AQ49" s="41"/>
      <c r="AR49" s="41"/>
      <c r="AS49" s="41"/>
      <c r="AT49" s="41"/>
      <c r="AU49" s="41"/>
      <c r="AV49" s="41"/>
      <c r="AW49" s="41"/>
      <c r="AX49" s="41"/>
      <c r="AY49" s="41"/>
      <c r="AZ49" s="41"/>
      <c r="BA49" s="41"/>
      <c r="BB49" s="41"/>
      <c r="BC49" s="41"/>
      <c r="BD49" s="41"/>
      <c r="BE49" s="41"/>
      <c r="BF49" s="41"/>
      <c r="BG49" s="41"/>
      <c r="BH49" s="41"/>
      <c r="BI49" s="41"/>
      <c r="BJ49" s="41"/>
      <c r="BK49" s="41"/>
      <c r="BL49" s="41"/>
      <c r="BM49" s="41"/>
      <c r="BN49" s="41"/>
      <c r="BO49" s="41"/>
      <c r="BP49" s="41"/>
      <c r="BQ49" s="41"/>
      <c r="BR49" s="41"/>
      <c r="BS49" s="41"/>
      <c r="BT49" s="41"/>
      <c r="BU49" s="41"/>
      <c r="BV49" s="41"/>
      <c r="BW49" s="41"/>
      <c r="BX49" s="41"/>
      <c r="BY49" s="41"/>
      <c r="BZ49" s="41"/>
      <c r="CA49" s="41"/>
      <c r="CB49" s="41"/>
      <c r="CC49" s="41"/>
      <c r="CD49" s="40"/>
      <c r="CE49" s="40"/>
      <c r="CF49" s="40"/>
      <c r="CG49" s="40"/>
      <c r="CH49" s="40"/>
      <c r="CI49" s="40"/>
    </row>
    <row r="50" spans="2:87" ht="14.5" x14ac:dyDescent="0.35">
      <c r="B50" s="25"/>
      <c r="C50" s="25"/>
      <c r="D50" s="41"/>
      <c r="E50" s="41"/>
      <c r="F50" s="41"/>
      <c r="G50" s="41"/>
      <c r="H50" s="41"/>
      <c r="I50" s="41"/>
      <c r="J50" s="41"/>
      <c r="K50" s="41"/>
      <c r="L50" s="41"/>
      <c r="M50" s="41"/>
      <c r="N50" s="41"/>
      <c r="O50" s="41"/>
      <c r="P50" s="41"/>
      <c r="Q50" s="41"/>
      <c r="R50" s="41"/>
      <c r="S50" s="41"/>
      <c r="T50" s="41"/>
      <c r="U50" s="41"/>
      <c r="V50" s="41"/>
      <c r="W50" s="41"/>
      <c r="X50" s="41"/>
      <c r="Y50" s="41"/>
      <c r="Z50" s="41"/>
      <c r="AA50" s="41"/>
      <c r="AB50" s="41"/>
      <c r="AC50" s="41"/>
      <c r="AD50" s="41"/>
      <c r="AE50" s="41"/>
      <c r="AF50" s="41"/>
      <c r="AG50" s="41"/>
      <c r="AH50" s="41"/>
      <c r="AI50" s="41"/>
      <c r="AJ50" s="41"/>
      <c r="AK50" s="41"/>
      <c r="AL50" s="41"/>
      <c r="AM50" s="41"/>
      <c r="AN50" s="41"/>
      <c r="AO50" s="41"/>
      <c r="AP50" s="41"/>
      <c r="AQ50" s="41"/>
      <c r="AR50" s="41"/>
      <c r="AS50" s="41"/>
      <c r="AT50" s="41"/>
      <c r="AU50" s="41"/>
      <c r="AV50" s="41"/>
      <c r="AW50" s="41"/>
      <c r="AX50" s="41"/>
      <c r="AY50" s="41"/>
      <c r="AZ50" s="41"/>
      <c r="BA50" s="41"/>
      <c r="BB50" s="41"/>
      <c r="BC50" s="41"/>
      <c r="BD50" s="41"/>
      <c r="BE50" s="41"/>
      <c r="BF50" s="41"/>
      <c r="BG50" s="41"/>
      <c r="BH50" s="41"/>
      <c r="BI50" s="41"/>
      <c r="BJ50" s="41"/>
      <c r="BK50" s="41"/>
      <c r="BL50" s="41"/>
      <c r="BM50" s="41"/>
      <c r="BN50" s="41"/>
      <c r="BO50" s="41"/>
      <c r="BP50" s="41"/>
      <c r="BQ50" s="41"/>
      <c r="BR50" s="41"/>
      <c r="BS50" s="41"/>
      <c r="BT50" s="41"/>
      <c r="BU50" s="41"/>
      <c r="BV50" s="41"/>
      <c r="BW50" s="41"/>
      <c r="BX50" s="41"/>
      <c r="BY50" s="41"/>
      <c r="BZ50" s="41"/>
      <c r="CA50" s="41"/>
      <c r="CB50" s="41"/>
      <c r="CC50" s="41"/>
      <c r="CD50" s="40"/>
      <c r="CE50" s="40"/>
      <c r="CF50" s="40"/>
      <c r="CG50" s="40"/>
      <c r="CH50" s="40"/>
      <c r="CI50" s="40"/>
    </row>
    <row r="51" spans="2:87" ht="14.5" x14ac:dyDescent="0.35">
      <c r="B51" s="25"/>
      <c r="C51" s="25"/>
      <c r="D51" s="41"/>
      <c r="E51" s="41"/>
      <c r="F51" s="41"/>
      <c r="G51" s="41"/>
      <c r="H51" s="41"/>
      <c r="I51" s="41"/>
      <c r="J51" s="41"/>
      <c r="K51" s="41"/>
      <c r="L51" s="41"/>
      <c r="M51" s="41"/>
      <c r="N51" s="41"/>
      <c r="O51" s="41"/>
      <c r="P51" s="41"/>
      <c r="Q51" s="41"/>
      <c r="R51" s="41"/>
      <c r="S51" s="41"/>
      <c r="T51" s="41"/>
      <c r="U51" s="41"/>
      <c r="V51" s="41"/>
      <c r="W51" s="41"/>
      <c r="X51" s="41"/>
      <c r="Y51" s="41"/>
      <c r="Z51" s="41"/>
      <c r="AA51" s="41"/>
      <c r="AB51" s="41"/>
      <c r="AC51" s="41"/>
      <c r="AD51" s="41"/>
      <c r="AE51" s="41"/>
      <c r="AF51" s="41"/>
      <c r="AG51" s="41"/>
      <c r="AH51" s="41"/>
      <c r="AI51" s="41"/>
      <c r="AJ51" s="41"/>
      <c r="AK51" s="41"/>
      <c r="AL51" s="41"/>
      <c r="AM51" s="41"/>
      <c r="AN51" s="41"/>
      <c r="AO51" s="41"/>
      <c r="AP51" s="41"/>
      <c r="AQ51" s="41"/>
      <c r="AR51" s="41"/>
      <c r="AS51" s="41"/>
      <c r="AT51" s="41"/>
      <c r="AU51" s="41"/>
      <c r="AV51" s="41"/>
      <c r="AW51" s="41"/>
      <c r="AX51" s="41"/>
      <c r="AY51" s="41"/>
      <c r="AZ51" s="41"/>
      <c r="BA51" s="41"/>
      <c r="BB51" s="41"/>
      <c r="BC51" s="41"/>
      <c r="BD51" s="41"/>
      <c r="BE51" s="41"/>
      <c r="BF51" s="41"/>
      <c r="BG51" s="41"/>
      <c r="BH51" s="41"/>
      <c r="BI51" s="41"/>
      <c r="BJ51" s="41"/>
      <c r="BK51" s="41"/>
      <c r="BL51" s="41"/>
      <c r="BM51" s="41"/>
      <c r="BN51" s="41"/>
      <c r="BO51" s="41"/>
      <c r="BP51" s="41"/>
      <c r="BQ51" s="41"/>
      <c r="BR51" s="41"/>
      <c r="BS51" s="41"/>
      <c r="BT51" s="41"/>
      <c r="BU51" s="41"/>
      <c r="BV51" s="41"/>
      <c r="BW51" s="41"/>
      <c r="BX51" s="41"/>
      <c r="BY51" s="41"/>
      <c r="BZ51" s="41"/>
      <c r="CA51" s="41"/>
      <c r="CB51" s="41"/>
      <c r="CC51" s="41"/>
      <c r="CD51" s="40"/>
      <c r="CE51" s="40"/>
      <c r="CF51" s="40"/>
      <c r="CG51" s="40"/>
      <c r="CH51" s="40"/>
      <c r="CI51" s="40"/>
    </row>
    <row r="52" spans="2:87" ht="14.5" x14ac:dyDescent="0.35">
      <c r="B52" s="25"/>
      <c r="C52" s="25"/>
      <c r="D52" s="41"/>
      <c r="E52" s="41"/>
      <c r="F52" s="41"/>
      <c r="G52" s="41"/>
      <c r="H52" s="41"/>
      <c r="I52" s="41"/>
      <c r="J52" s="41"/>
      <c r="K52" s="41"/>
      <c r="L52" s="41"/>
      <c r="M52" s="41"/>
      <c r="N52" s="41"/>
      <c r="O52" s="41"/>
      <c r="P52" s="41"/>
      <c r="Q52" s="41"/>
      <c r="R52" s="41"/>
      <c r="S52" s="41"/>
      <c r="T52" s="41"/>
      <c r="U52" s="41"/>
      <c r="V52" s="41"/>
      <c r="W52" s="41"/>
      <c r="X52" s="41"/>
      <c r="Y52" s="41"/>
      <c r="Z52" s="41"/>
      <c r="AA52" s="41"/>
      <c r="AB52" s="41"/>
      <c r="AC52" s="41"/>
      <c r="AD52" s="41"/>
      <c r="AE52" s="41"/>
      <c r="AF52" s="41"/>
      <c r="AG52" s="41"/>
      <c r="AH52" s="41"/>
      <c r="AI52" s="41"/>
      <c r="AJ52" s="41"/>
      <c r="AK52" s="41"/>
      <c r="AL52" s="41"/>
      <c r="AM52" s="41"/>
      <c r="AN52" s="41"/>
      <c r="AO52" s="41"/>
      <c r="AP52" s="41"/>
      <c r="AQ52" s="41"/>
      <c r="AR52" s="41"/>
      <c r="AS52" s="41"/>
      <c r="AT52" s="41"/>
      <c r="AU52" s="41"/>
      <c r="AV52" s="41"/>
      <c r="AW52" s="41"/>
      <c r="AX52" s="41"/>
      <c r="AY52" s="41"/>
      <c r="AZ52" s="41"/>
      <c r="BA52" s="41"/>
      <c r="BB52" s="41"/>
      <c r="BC52" s="41"/>
      <c r="BD52" s="41"/>
      <c r="BE52" s="41"/>
      <c r="BF52" s="41"/>
      <c r="BG52" s="41"/>
      <c r="BH52" s="41"/>
      <c r="BI52" s="41"/>
      <c r="BJ52" s="41"/>
      <c r="BK52" s="41"/>
      <c r="BL52" s="41"/>
      <c r="BM52" s="41"/>
      <c r="BN52" s="41"/>
      <c r="BO52" s="41"/>
      <c r="BP52" s="41"/>
      <c r="BQ52" s="41"/>
      <c r="BR52" s="41"/>
      <c r="BS52" s="41"/>
      <c r="BT52" s="41"/>
      <c r="BU52" s="41"/>
      <c r="BV52" s="41"/>
      <c r="BW52" s="41"/>
      <c r="BX52" s="41"/>
      <c r="BY52" s="41"/>
      <c r="BZ52" s="41"/>
      <c r="CA52" s="41"/>
      <c r="CB52" s="41"/>
      <c r="CC52" s="41"/>
      <c r="CD52" s="40"/>
      <c r="CE52" s="40"/>
      <c r="CF52" s="40"/>
      <c r="CG52" s="40"/>
      <c r="CH52" s="40"/>
      <c r="CI52" s="40"/>
    </row>
    <row r="53" spans="2:87" ht="14.5" x14ac:dyDescent="0.35">
      <c r="B53" s="25"/>
      <c r="C53" s="25"/>
      <c r="D53" s="41"/>
      <c r="E53" s="41"/>
      <c r="F53" s="41"/>
      <c r="G53" s="41"/>
      <c r="H53" s="41"/>
      <c r="I53" s="41"/>
      <c r="J53" s="41"/>
      <c r="K53" s="41"/>
      <c r="L53" s="41"/>
      <c r="M53" s="41"/>
      <c r="N53" s="41"/>
      <c r="O53" s="41"/>
      <c r="P53" s="41"/>
      <c r="Q53" s="41"/>
      <c r="R53" s="41"/>
      <c r="S53" s="41"/>
      <c r="T53" s="41"/>
      <c r="U53" s="41"/>
      <c r="V53" s="41"/>
      <c r="W53" s="41"/>
      <c r="X53" s="41"/>
      <c r="Y53" s="41"/>
      <c r="Z53" s="41"/>
      <c r="AA53" s="41"/>
      <c r="AB53" s="41"/>
      <c r="AC53" s="41"/>
      <c r="AD53" s="41"/>
      <c r="AE53" s="41"/>
      <c r="AF53" s="41"/>
      <c r="AG53" s="41"/>
      <c r="AH53" s="41"/>
      <c r="AI53" s="41"/>
      <c r="AJ53" s="41"/>
      <c r="AK53" s="41"/>
      <c r="AL53" s="41"/>
      <c r="AM53" s="41"/>
      <c r="AN53" s="41"/>
      <c r="AO53" s="41"/>
      <c r="AP53" s="41"/>
      <c r="AQ53" s="41"/>
      <c r="AR53" s="41"/>
      <c r="AS53" s="41"/>
      <c r="AT53" s="41"/>
      <c r="AU53" s="41"/>
      <c r="AV53" s="41"/>
      <c r="AW53" s="41"/>
      <c r="AX53" s="41"/>
      <c r="AY53" s="41"/>
      <c r="AZ53" s="41"/>
      <c r="BA53" s="41"/>
      <c r="BB53" s="41"/>
      <c r="BC53" s="41"/>
      <c r="BD53" s="41"/>
      <c r="BE53" s="41"/>
      <c r="BF53" s="41"/>
      <c r="BG53" s="41"/>
      <c r="BH53" s="41"/>
      <c r="BI53" s="41"/>
      <c r="BJ53" s="41"/>
      <c r="BK53" s="41"/>
      <c r="BL53" s="41"/>
      <c r="BM53" s="41"/>
      <c r="BN53" s="41"/>
      <c r="BO53" s="41"/>
      <c r="BP53" s="41"/>
      <c r="BQ53" s="41"/>
      <c r="BR53" s="41"/>
      <c r="BS53" s="41"/>
      <c r="BT53" s="41"/>
      <c r="BU53" s="41"/>
      <c r="BV53" s="41"/>
      <c r="BW53" s="41"/>
      <c r="BX53" s="41"/>
      <c r="BY53" s="41"/>
      <c r="BZ53" s="41"/>
      <c r="CA53" s="41"/>
      <c r="CB53" s="41"/>
      <c r="CC53" s="41"/>
      <c r="CD53" s="40"/>
      <c r="CE53" s="40"/>
      <c r="CF53" s="40"/>
      <c r="CG53" s="40"/>
      <c r="CH53" s="40"/>
      <c r="CI53" s="40"/>
    </row>
    <row r="54" spans="2:87" ht="14.5" x14ac:dyDescent="0.35">
      <c r="B54" s="25"/>
      <c r="C54" s="25"/>
      <c r="D54" s="41"/>
      <c r="E54" s="41"/>
      <c r="F54" s="41"/>
      <c r="G54" s="41"/>
      <c r="H54" s="41"/>
      <c r="I54" s="41"/>
      <c r="J54" s="41"/>
      <c r="K54" s="41"/>
      <c r="L54" s="41"/>
      <c r="M54" s="41"/>
      <c r="N54" s="41"/>
      <c r="O54" s="41"/>
      <c r="P54" s="41"/>
      <c r="Q54" s="41"/>
      <c r="R54" s="41"/>
      <c r="S54" s="41"/>
      <c r="T54" s="41"/>
      <c r="U54" s="41"/>
      <c r="V54" s="41"/>
      <c r="W54" s="41"/>
      <c r="X54" s="41"/>
      <c r="Y54" s="41"/>
      <c r="Z54" s="41"/>
      <c r="AA54" s="41"/>
      <c r="AB54" s="41"/>
      <c r="AC54" s="41"/>
      <c r="AD54" s="41"/>
      <c r="AE54" s="41"/>
      <c r="AF54" s="41"/>
      <c r="AG54" s="41"/>
      <c r="AH54" s="41"/>
      <c r="AI54" s="41"/>
      <c r="AJ54" s="41"/>
      <c r="AK54" s="41"/>
      <c r="AL54" s="41"/>
      <c r="AM54" s="41"/>
      <c r="AN54" s="41"/>
      <c r="AO54" s="41"/>
      <c r="AP54" s="41"/>
      <c r="AQ54" s="41"/>
      <c r="AR54" s="41"/>
      <c r="AS54" s="41"/>
      <c r="AT54" s="41"/>
      <c r="AU54" s="41"/>
      <c r="AV54" s="41"/>
      <c r="AW54" s="41"/>
      <c r="AX54" s="41"/>
      <c r="AY54" s="41"/>
      <c r="AZ54" s="41"/>
      <c r="BA54" s="41"/>
      <c r="BB54" s="41"/>
      <c r="BC54" s="41"/>
      <c r="BD54" s="41"/>
      <c r="BE54" s="41"/>
      <c r="BF54" s="41"/>
      <c r="BG54" s="41"/>
      <c r="BH54" s="41"/>
      <c r="BI54" s="41"/>
      <c r="BJ54" s="41"/>
      <c r="BK54" s="41"/>
      <c r="BL54" s="41"/>
      <c r="BM54" s="41"/>
      <c r="BN54" s="41"/>
      <c r="BO54" s="41"/>
      <c r="BP54" s="41"/>
      <c r="BQ54" s="41"/>
      <c r="BR54" s="41"/>
      <c r="BS54" s="41"/>
      <c r="BT54" s="41"/>
      <c r="BU54" s="41"/>
      <c r="BV54" s="41"/>
      <c r="BW54" s="41"/>
      <c r="BX54" s="41"/>
      <c r="BY54" s="41"/>
      <c r="BZ54" s="41"/>
      <c r="CA54" s="41"/>
      <c r="CB54" s="41"/>
      <c r="CC54" s="41"/>
      <c r="CD54" s="40"/>
      <c r="CE54" s="40"/>
      <c r="CF54" s="40"/>
      <c r="CG54" s="40"/>
      <c r="CH54" s="40"/>
      <c r="CI54" s="40"/>
    </row>
    <row r="55" spans="2:87" ht="14.5" x14ac:dyDescent="0.35">
      <c r="B55" s="25"/>
      <c r="C55" s="25"/>
      <c r="D55" s="41"/>
      <c r="E55" s="41"/>
      <c r="F55" s="41"/>
      <c r="G55" s="41"/>
      <c r="H55" s="41"/>
      <c r="I55" s="41"/>
      <c r="J55" s="41"/>
      <c r="K55" s="41"/>
      <c r="L55" s="41"/>
      <c r="M55" s="41"/>
      <c r="N55" s="41"/>
      <c r="O55" s="41"/>
      <c r="P55" s="41"/>
      <c r="Q55" s="41"/>
      <c r="R55" s="41"/>
      <c r="S55" s="41"/>
      <c r="T55" s="41"/>
      <c r="U55" s="41"/>
      <c r="V55" s="41"/>
      <c r="W55" s="41"/>
      <c r="X55" s="41"/>
      <c r="Y55" s="41"/>
      <c r="Z55" s="41"/>
      <c r="AA55" s="41"/>
      <c r="AB55" s="41"/>
      <c r="AC55" s="41"/>
      <c r="AD55" s="41"/>
      <c r="AE55" s="41"/>
      <c r="AF55" s="41"/>
      <c r="AG55" s="41"/>
      <c r="AH55" s="41"/>
      <c r="AI55" s="41"/>
      <c r="AJ55" s="41"/>
      <c r="AK55" s="41"/>
      <c r="AL55" s="41"/>
      <c r="AM55" s="41"/>
      <c r="AN55" s="41"/>
      <c r="AO55" s="41"/>
      <c r="AP55" s="41"/>
      <c r="AQ55" s="41"/>
      <c r="AR55" s="41"/>
      <c r="AS55" s="41"/>
      <c r="AT55" s="41"/>
      <c r="AU55" s="41"/>
      <c r="AV55" s="41"/>
      <c r="AW55" s="41"/>
      <c r="AX55" s="41"/>
      <c r="AY55" s="41"/>
      <c r="AZ55" s="41"/>
      <c r="BA55" s="41"/>
      <c r="BB55" s="41"/>
      <c r="BC55" s="41"/>
      <c r="BD55" s="41"/>
      <c r="BE55" s="41"/>
      <c r="BF55" s="41"/>
      <c r="BG55" s="41"/>
      <c r="BH55" s="41"/>
      <c r="BI55" s="41"/>
      <c r="BJ55" s="41"/>
      <c r="BK55" s="41"/>
      <c r="BL55" s="41"/>
      <c r="BM55" s="41"/>
      <c r="BN55" s="41"/>
      <c r="BO55" s="41"/>
      <c r="BP55" s="41"/>
      <c r="BQ55" s="41"/>
      <c r="BR55" s="41"/>
      <c r="BS55" s="41"/>
      <c r="BT55" s="41"/>
      <c r="BU55" s="41"/>
      <c r="BV55" s="41"/>
      <c r="BW55" s="41"/>
      <c r="BX55" s="41"/>
      <c r="BY55" s="41"/>
      <c r="BZ55" s="41"/>
      <c r="CA55" s="41"/>
      <c r="CB55" s="41"/>
      <c r="CC55" s="41"/>
      <c r="CD55" s="40"/>
      <c r="CE55" s="40"/>
      <c r="CF55" s="40"/>
      <c r="CG55" s="40"/>
      <c r="CH55" s="40"/>
      <c r="CI55" s="40"/>
    </row>
    <row r="56" spans="2:87" ht="14.5" x14ac:dyDescent="0.35">
      <c r="B56" s="25"/>
      <c r="C56" s="25"/>
      <c r="D56" s="41"/>
      <c r="E56" s="41"/>
      <c r="F56" s="41"/>
      <c r="G56" s="41"/>
      <c r="H56" s="41"/>
      <c r="I56" s="41"/>
      <c r="J56" s="41"/>
      <c r="K56" s="41"/>
      <c r="L56" s="41"/>
      <c r="M56" s="41"/>
      <c r="N56" s="41"/>
      <c r="O56" s="41"/>
      <c r="P56" s="41"/>
      <c r="Q56" s="41"/>
      <c r="R56" s="41"/>
      <c r="S56" s="41"/>
      <c r="T56" s="41"/>
      <c r="U56" s="41"/>
      <c r="V56" s="41"/>
      <c r="W56" s="41"/>
      <c r="X56" s="41"/>
      <c r="Y56" s="41"/>
      <c r="Z56" s="41"/>
      <c r="AA56" s="41"/>
      <c r="AB56" s="41"/>
      <c r="AC56" s="41"/>
      <c r="AD56" s="41"/>
      <c r="AE56" s="41"/>
      <c r="AF56" s="41"/>
      <c r="AG56" s="41"/>
      <c r="AH56" s="41"/>
      <c r="AI56" s="41"/>
      <c r="AJ56" s="41"/>
      <c r="AK56" s="41"/>
      <c r="AL56" s="41"/>
      <c r="AM56" s="41"/>
      <c r="AN56" s="41"/>
      <c r="AO56" s="41"/>
      <c r="AP56" s="41"/>
      <c r="AQ56" s="41"/>
      <c r="AR56" s="41"/>
      <c r="AS56" s="41"/>
      <c r="AT56" s="41"/>
      <c r="AU56" s="41"/>
      <c r="AV56" s="41"/>
      <c r="AW56" s="41"/>
      <c r="AX56" s="41"/>
      <c r="AY56" s="41"/>
      <c r="AZ56" s="41"/>
      <c r="BA56" s="41"/>
      <c r="BB56" s="41"/>
      <c r="BC56" s="41"/>
      <c r="BD56" s="41"/>
      <c r="BE56" s="41"/>
      <c r="BF56" s="41"/>
      <c r="BG56" s="41"/>
      <c r="BH56" s="41"/>
      <c r="BI56" s="41"/>
      <c r="BJ56" s="41"/>
      <c r="BK56" s="41"/>
      <c r="BL56" s="41"/>
      <c r="BM56" s="41"/>
      <c r="BN56" s="41"/>
      <c r="BO56" s="41"/>
      <c r="BP56" s="41"/>
      <c r="BQ56" s="41"/>
      <c r="BR56" s="41"/>
      <c r="BS56" s="41"/>
      <c r="BT56" s="41"/>
      <c r="BU56" s="41"/>
      <c r="BV56" s="41"/>
      <c r="BW56" s="41"/>
      <c r="BX56" s="41"/>
      <c r="BY56" s="41"/>
      <c r="BZ56" s="41"/>
      <c r="CA56" s="41"/>
      <c r="CB56" s="41"/>
      <c r="CC56" s="41"/>
      <c r="CD56" s="40"/>
      <c r="CE56" s="40"/>
      <c r="CF56" s="40"/>
      <c r="CG56" s="40"/>
      <c r="CH56" s="40"/>
      <c r="CI56" s="40"/>
    </row>
    <row r="57" spans="2:87" ht="14.5" x14ac:dyDescent="0.35">
      <c r="B57" s="25"/>
      <c r="C57" s="25"/>
      <c r="D57" s="41"/>
      <c r="E57" s="41"/>
      <c r="F57" s="41"/>
      <c r="G57" s="41"/>
      <c r="H57" s="41"/>
      <c r="I57" s="41"/>
      <c r="J57" s="41"/>
      <c r="K57" s="41"/>
      <c r="L57" s="41"/>
      <c r="M57" s="41"/>
      <c r="N57" s="41"/>
      <c r="O57" s="41"/>
      <c r="P57" s="41"/>
      <c r="Q57" s="41"/>
      <c r="R57" s="41"/>
      <c r="S57" s="41"/>
      <c r="T57" s="41"/>
      <c r="U57" s="41"/>
      <c r="V57" s="41"/>
      <c r="W57" s="41"/>
      <c r="X57" s="41"/>
      <c r="Y57" s="41"/>
      <c r="Z57" s="41"/>
      <c r="AA57" s="41"/>
      <c r="AB57" s="41"/>
      <c r="AC57" s="41"/>
      <c r="AD57" s="41"/>
      <c r="AE57" s="41"/>
      <c r="AF57" s="41"/>
      <c r="AG57" s="41"/>
      <c r="AH57" s="41"/>
      <c r="AI57" s="41"/>
      <c r="AJ57" s="41"/>
      <c r="AK57" s="41"/>
      <c r="AL57" s="41"/>
      <c r="AM57" s="41"/>
      <c r="AN57" s="41"/>
      <c r="AO57" s="41"/>
      <c r="AP57" s="41"/>
      <c r="AQ57" s="41"/>
      <c r="AR57" s="41"/>
      <c r="AS57" s="41"/>
      <c r="AT57" s="41"/>
      <c r="AU57" s="41"/>
      <c r="AV57" s="41"/>
      <c r="AW57" s="41"/>
      <c r="AX57" s="41"/>
      <c r="AY57" s="41"/>
      <c r="AZ57" s="41"/>
      <c r="BA57" s="41"/>
      <c r="BB57" s="41"/>
      <c r="BC57" s="41"/>
      <c r="BD57" s="41"/>
      <c r="BE57" s="41"/>
      <c r="BF57" s="41"/>
      <c r="BG57" s="41"/>
      <c r="BH57" s="41"/>
      <c r="BI57" s="41"/>
      <c r="BJ57" s="41"/>
      <c r="BK57" s="41"/>
      <c r="BL57" s="41"/>
      <c r="BM57" s="41"/>
      <c r="BN57" s="41"/>
      <c r="BO57" s="41"/>
      <c r="BP57" s="41"/>
      <c r="BQ57" s="41"/>
      <c r="BR57" s="41"/>
      <c r="BS57" s="41"/>
      <c r="BT57" s="41"/>
      <c r="BU57" s="41"/>
      <c r="BV57" s="41"/>
      <c r="BW57" s="41"/>
      <c r="BX57" s="41"/>
      <c r="BY57" s="41"/>
      <c r="BZ57" s="41"/>
      <c r="CA57" s="41"/>
      <c r="CB57" s="41"/>
      <c r="CC57" s="41"/>
      <c r="CD57" s="40"/>
      <c r="CE57" s="40"/>
      <c r="CF57" s="40"/>
      <c r="CG57" s="40"/>
      <c r="CH57" s="40"/>
      <c r="CI57" s="40"/>
    </row>
    <row r="58" spans="2:87" ht="14.5" x14ac:dyDescent="0.35">
      <c r="B58" s="25"/>
      <c r="C58" s="25"/>
      <c r="D58" s="41"/>
      <c r="E58" s="41"/>
      <c r="F58" s="41"/>
      <c r="G58" s="41"/>
      <c r="H58" s="41"/>
      <c r="I58" s="41"/>
      <c r="J58" s="41"/>
      <c r="K58" s="41"/>
      <c r="L58" s="41"/>
      <c r="M58" s="41"/>
      <c r="N58" s="41"/>
      <c r="O58" s="41"/>
      <c r="P58" s="41"/>
      <c r="Q58" s="41"/>
      <c r="R58" s="41"/>
      <c r="S58" s="41"/>
      <c r="T58" s="41"/>
      <c r="U58" s="41"/>
      <c r="V58" s="41"/>
      <c r="W58" s="41"/>
      <c r="X58" s="41"/>
      <c r="Y58" s="41"/>
      <c r="Z58" s="41"/>
      <c r="AA58" s="41"/>
      <c r="AB58" s="41"/>
      <c r="AC58" s="41"/>
      <c r="AD58" s="41"/>
      <c r="AE58" s="41"/>
      <c r="AF58" s="41"/>
      <c r="AG58" s="41"/>
      <c r="AH58" s="41"/>
      <c r="AI58" s="41"/>
      <c r="AJ58" s="41"/>
      <c r="AK58" s="41"/>
      <c r="AL58" s="41"/>
      <c r="AM58" s="41"/>
      <c r="AN58" s="41"/>
      <c r="AO58" s="41"/>
      <c r="AP58" s="41"/>
      <c r="AQ58" s="41"/>
      <c r="AR58" s="41"/>
      <c r="AS58" s="41"/>
      <c r="AT58" s="41"/>
      <c r="AU58" s="41"/>
      <c r="AV58" s="41"/>
      <c r="AW58" s="41"/>
      <c r="AX58" s="41"/>
      <c r="AY58" s="41"/>
      <c r="AZ58" s="41"/>
      <c r="BA58" s="41"/>
      <c r="BB58" s="41"/>
      <c r="BC58" s="41"/>
      <c r="BD58" s="41"/>
      <c r="BE58" s="41"/>
      <c r="BF58" s="41"/>
      <c r="BG58" s="41"/>
      <c r="BH58" s="41"/>
      <c r="BI58" s="41"/>
      <c r="BJ58" s="41"/>
      <c r="BK58" s="41"/>
      <c r="BL58" s="41"/>
      <c r="BM58" s="41"/>
      <c r="BN58" s="41"/>
      <c r="BO58" s="41"/>
      <c r="BP58" s="41"/>
      <c r="BQ58" s="41"/>
      <c r="BR58" s="41"/>
      <c r="BS58" s="41"/>
      <c r="BT58" s="41"/>
      <c r="BU58" s="41"/>
      <c r="BV58" s="41"/>
      <c r="BW58" s="41"/>
      <c r="BX58" s="41"/>
      <c r="BY58" s="41"/>
      <c r="BZ58" s="41"/>
      <c r="CA58" s="41"/>
      <c r="CB58" s="41"/>
      <c r="CC58" s="41"/>
      <c r="CD58" s="40"/>
      <c r="CE58" s="40"/>
      <c r="CF58" s="40"/>
      <c r="CG58" s="40"/>
      <c r="CH58" s="40"/>
      <c r="CI58" s="40"/>
    </row>
    <row r="59" spans="2:87" ht="14.5" x14ac:dyDescent="0.35">
      <c r="B59" s="25"/>
      <c r="C59" s="25"/>
      <c r="D59" s="41"/>
      <c r="E59" s="41"/>
      <c r="F59" s="41"/>
      <c r="G59" s="41"/>
      <c r="H59" s="41"/>
      <c r="I59" s="41"/>
      <c r="J59" s="41"/>
      <c r="K59" s="41"/>
      <c r="L59" s="41"/>
      <c r="M59" s="41"/>
      <c r="N59" s="41"/>
      <c r="O59" s="41"/>
      <c r="P59" s="41"/>
      <c r="Q59" s="41"/>
      <c r="R59" s="41"/>
      <c r="S59" s="41"/>
      <c r="T59" s="41"/>
      <c r="U59" s="41"/>
      <c r="V59" s="41"/>
      <c r="W59" s="41"/>
      <c r="X59" s="41"/>
      <c r="Y59" s="41"/>
      <c r="Z59" s="41"/>
      <c r="AA59" s="41"/>
      <c r="AB59" s="41"/>
      <c r="AC59" s="41"/>
      <c r="AD59" s="41"/>
      <c r="AE59" s="41"/>
      <c r="AF59" s="41"/>
      <c r="AG59" s="41"/>
      <c r="AH59" s="41"/>
      <c r="AI59" s="41"/>
      <c r="AJ59" s="41"/>
      <c r="AK59" s="41"/>
      <c r="AL59" s="41"/>
      <c r="AM59" s="41"/>
      <c r="AN59" s="41"/>
      <c r="AO59" s="41"/>
      <c r="AP59" s="41"/>
      <c r="AQ59" s="41"/>
      <c r="AR59" s="41"/>
      <c r="AS59" s="41"/>
      <c r="AT59" s="41"/>
      <c r="AU59" s="41"/>
      <c r="AV59" s="41"/>
      <c r="AW59" s="41"/>
      <c r="AX59" s="41"/>
      <c r="AY59" s="41"/>
      <c r="AZ59" s="41"/>
      <c r="BA59" s="41"/>
      <c r="BB59" s="41"/>
      <c r="BC59" s="41"/>
      <c r="BD59" s="41"/>
      <c r="BE59" s="41"/>
      <c r="BF59" s="41"/>
      <c r="BG59" s="41"/>
      <c r="BH59" s="41"/>
      <c r="BI59" s="41"/>
      <c r="BJ59" s="41"/>
      <c r="BK59" s="41"/>
      <c r="BL59" s="41"/>
      <c r="BM59" s="41"/>
      <c r="BN59" s="41"/>
      <c r="BO59" s="41"/>
      <c r="BP59" s="41"/>
      <c r="BQ59" s="41"/>
      <c r="BR59" s="41"/>
      <c r="BS59" s="41"/>
      <c r="BT59" s="41"/>
      <c r="BU59" s="41"/>
      <c r="BV59" s="41"/>
      <c r="BW59" s="41"/>
      <c r="BX59" s="41"/>
      <c r="BY59" s="41"/>
      <c r="BZ59" s="41"/>
      <c r="CA59" s="41"/>
      <c r="CB59" s="41"/>
      <c r="CC59" s="41"/>
      <c r="CD59" s="40"/>
      <c r="CE59" s="40"/>
      <c r="CF59" s="40"/>
      <c r="CG59" s="40"/>
      <c r="CH59" s="40"/>
      <c r="CI59" s="40"/>
    </row>
    <row r="60" spans="2:87" ht="14.5" x14ac:dyDescent="0.35">
      <c r="B60" s="25"/>
      <c r="C60" s="25"/>
      <c r="D60" s="41"/>
      <c r="E60" s="41"/>
      <c r="F60" s="41"/>
      <c r="G60" s="41"/>
      <c r="H60" s="41"/>
      <c r="I60" s="41"/>
      <c r="J60" s="41"/>
      <c r="K60" s="41"/>
      <c r="L60" s="41"/>
      <c r="M60" s="41"/>
      <c r="N60" s="41"/>
      <c r="O60" s="41"/>
      <c r="P60" s="41"/>
      <c r="Q60" s="41"/>
      <c r="R60" s="41"/>
      <c r="S60" s="41"/>
      <c r="T60" s="41"/>
      <c r="U60" s="41"/>
      <c r="V60" s="41"/>
      <c r="W60" s="41"/>
      <c r="X60" s="41"/>
      <c r="Y60" s="41"/>
      <c r="Z60" s="41"/>
      <c r="AA60" s="41"/>
      <c r="AB60" s="41"/>
      <c r="AC60" s="41"/>
      <c r="AD60" s="41"/>
      <c r="AE60" s="41"/>
      <c r="AF60" s="41"/>
      <c r="AG60" s="41"/>
      <c r="AH60" s="41"/>
      <c r="AI60" s="41"/>
      <c r="AJ60" s="41"/>
      <c r="AK60" s="41"/>
      <c r="AL60" s="41"/>
      <c r="AM60" s="41"/>
      <c r="AN60" s="41"/>
      <c r="AO60" s="41"/>
      <c r="AP60" s="41"/>
      <c r="AQ60" s="41"/>
      <c r="AR60" s="41"/>
      <c r="AS60" s="41"/>
      <c r="AT60" s="41"/>
      <c r="AU60" s="41"/>
      <c r="AV60" s="41"/>
      <c r="AW60" s="41"/>
      <c r="AX60" s="41"/>
      <c r="AY60" s="41"/>
      <c r="AZ60" s="41"/>
      <c r="BA60" s="41"/>
      <c r="BB60" s="41"/>
      <c r="BC60" s="41"/>
      <c r="BD60" s="41"/>
      <c r="BE60" s="41"/>
      <c r="BF60" s="41"/>
      <c r="BG60" s="41"/>
      <c r="BH60" s="41"/>
      <c r="BI60" s="41"/>
      <c r="BJ60" s="41"/>
      <c r="BK60" s="41"/>
      <c r="BL60" s="41"/>
      <c r="BM60" s="41"/>
      <c r="BN60" s="41"/>
      <c r="BO60" s="41"/>
      <c r="BP60" s="41"/>
      <c r="BQ60" s="41"/>
      <c r="BR60" s="41"/>
      <c r="BS60" s="41"/>
      <c r="BT60" s="41"/>
      <c r="BU60" s="41"/>
      <c r="BV60" s="41"/>
      <c r="BW60" s="41"/>
      <c r="BX60" s="41"/>
      <c r="BY60" s="41"/>
      <c r="BZ60" s="41"/>
      <c r="CA60" s="41"/>
      <c r="CB60" s="41"/>
      <c r="CC60" s="41"/>
      <c r="CD60" s="40"/>
      <c r="CE60" s="40"/>
      <c r="CF60" s="40"/>
      <c r="CG60" s="40"/>
      <c r="CH60" s="40"/>
      <c r="CI60" s="40"/>
    </row>
    <row r="61" spans="2:87" ht="14.5" x14ac:dyDescent="0.35">
      <c r="B61" s="25"/>
      <c r="C61" s="25"/>
      <c r="D61" s="41"/>
      <c r="E61" s="41"/>
      <c r="F61" s="41"/>
      <c r="G61" s="41"/>
      <c r="H61" s="41"/>
      <c r="I61" s="41"/>
      <c r="J61" s="41"/>
      <c r="K61" s="41"/>
      <c r="L61" s="41"/>
      <c r="M61" s="41"/>
      <c r="N61" s="41"/>
      <c r="O61" s="41"/>
      <c r="P61" s="41"/>
      <c r="Q61" s="41"/>
      <c r="R61" s="41"/>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1"/>
      <c r="AY61" s="41"/>
      <c r="AZ61" s="41"/>
      <c r="BA61" s="41"/>
      <c r="BB61" s="41"/>
      <c r="BC61" s="41"/>
      <c r="BD61" s="41"/>
      <c r="BE61" s="41"/>
      <c r="BF61" s="41"/>
      <c r="BG61" s="41"/>
      <c r="BH61" s="41"/>
      <c r="BI61" s="41"/>
      <c r="BJ61" s="41"/>
      <c r="BK61" s="41"/>
      <c r="BL61" s="41"/>
      <c r="BM61" s="41"/>
      <c r="BN61" s="41"/>
      <c r="BO61" s="41"/>
      <c r="BP61" s="41"/>
      <c r="BQ61" s="41"/>
      <c r="BR61" s="41"/>
      <c r="BS61" s="41"/>
      <c r="BT61" s="41"/>
      <c r="BU61" s="41"/>
      <c r="BV61" s="41"/>
      <c r="BW61" s="41"/>
      <c r="BX61" s="41"/>
      <c r="BY61" s="41"/>
      <c r="BZ61" s="41"/>
      <c r="CA61" s="41"/>
      <c r="CB61" s="41"/>
      <c r="CC61" s="41"/>
      <c r="CD61" s="40"/>
      <c r="CE61" s="40"/>
      <c r="CF61" s="40"/>
      <c r="CG61" s="40"/>
      <c r="CH61" s="40"/>
      <c r="CI61" s="40"/>
    </row>
    <row r="62" spans="2:87" ht="14.5" x14ac:dyDescent="0.35">
      <c r="B62" s="25"/>
      <c r="C62" s="25"/>
      <c r="D62" s="41"/>
      <c r="E62" s="41"/>
      <c r="F62" s="41"/>
      <c r="G62" s="41"/>
      <c r="H62" s="41"/>
      <c r="I62" s="41"/>
      <c r="J62" s="41"/>
      <c r="K62" s="41"/>
      <c r="L62" s="41"/>
      <c r="M62" s="41"/>
      <c r="N62" s="41"/>
      <c r="O62" s="41"/>
      <c r="P62" s="41"/>
      <c r="Q62" s="41"/>
      <c r="R62" s="41"/>
      <c r="S62" s="41"/>
      <c r="T62" s="41"/>
      <c r="U62" s="41"/>
      <c r="V62" s="41"/>
      <c r="W62" s="41"/>
      <c r="X62" s="41"/>
      <c r="Y62" s="41"/>
      <c r="Z62" s="41"/>
      <c r="AA62" s="41"/>
      <c r="AB62" s="41"/>
      <c r="AC62" s="41"/>
      <c r="AD62" s="41"/>
      <c r="AE62" s="41"/>
      <c r="AF62" s="41"/>
      <c r="AG62" s="41"/>
      <c r="AH62" s="41"/>
      <c r="AI62" s="41"/>
      <c r="AJ62" s="41"/>
      <c r="AK62" s="41"/>
      <c r="AL62" s="41"/>
      <c r="AM62" s="41"/>
      <c r="AN62" s="41"/>
      <c r="AO62" s="41"/>
      <c r="AP62" s="41"/>
      <c r="AQ62" s="41"/>
      <c r="AR62" s="41"/>
      <c r="AS62" s="41"/>
      <c r="AT62" s="41"/>
      <c r="AU62" s="41"/>
      <c r="AV62" s="41"/>
      <c r="AW62" s="41"/>
      <c r="AX62" s="41"/>
      <c r="AY62" s="41"/>
      <c r="AZ62" s="41"/>
      <c r="BA62" s="41"/>
      <c r="BB62" s="41"/>
      <c r="BC62" s="41"/>
      <c r="BD62" s="41"/>
      <c r="BE62" s="41"/>
      <c r="BF62" s="41"/>
      <c r="BG62" s="41"/>
      <c r="BH62" s="41"/>
      <c r="BI62" s="41"/>
      <c r="BJ62" s="41"/>
      <c r="BK62" s="41"/>
      <c r="BL62" s="41"/>
      <c r="BM62" s="41"/>
      <c r="BN62" s="41"/>
      <c r="BO62" s="41"/>
      <c r="BP62" s="41"/>
      <c r="BQ62" s="41"/>
      <c r="BR62" s="41"/>
      <c r="BS62" s="41"/>
      <c r="BT62" s="41"/>
      <c r="BU62" s="41"/>
      <c r="BV62" s="41"/>
      <c r="BW62" s="41"/>
      <c r="BX62" s="41"/>
      <c r="BY62" s="41"/>
      <c r="BZ62" s="41"/>
      <c r="CA62" s="41"/>
      <c r="CB62" s="41"/>
      <c r="CC62" s="41"/>
      <c r="CD62" s="40"/>
      <c r="CE62" s="40"/>
      <c r="CF62" s="40"/>
      <c r="CG62" s="40"/>
      <c r="CH62" s="40"/>
      <c r="CI62" s="40"/>
    </row>
    <row r="63" spans="2:87" ht="14.5" x14ac:dyDescent="0.35">
      <c r="B63" s="25"/>
      <c r="C63" s="25"/>
      <c r="D63" s="41"/>
      <c r="E63" s="41"/>
      <c r="F63" s="41"/>
      <c r="G63" s="41"/>
      <c r="H63" s="41"/>
      <c r="I63" s="41"/>
      <c r="J63" s="41"/>
      <c r="K63" s="41"/>
      <c r="L63" s="41"/>
      <c r="M63" s="41"/>
      <c r="N63" s="41"/>
      <c r="O63" s="41"/>
      <c r="P63" s="41"/>
      <c r="Q63" s="41"/>
      <c r="R63" s="41"/>
      <c r="S63" s="41"/>
      <c r="T63" s="41"/>
      <c r="U63" s="41"/>
      <c r="V63" s="41"/>
      <c r="W63" s="41"/>
      <c r="X63" s="41"/>
      <c r="Y63" s="41"/>
      <c r="Z63" s="41"/>
      <c r="AA63" s="41"/>
      <c r="AB63" s="41"/>
      <c r="AC63" s="41"/>
      <c r="AD63" s="41"/>
      <c r="AE63" s="41"/>
      <c r="AF63" s="41"/>
      <c r="AG63" s="41"/>
      <c r="AH63" s="41"/>
      <c r="AI63" s="41"/>
      <c r="AJ63" s="41"/>
      <c r="AK63" s="41"/>
      <c r="AL63" s="41"/>
      <c r="AM63" s="41"/>
      <c r="AN63" s="41"/>
      <c r="AO63" s="41"/>
      <c r="AP63" s="41"/>
      <c r="AQ63" s="41"/>
      <c r="AR63" s="41"/>
      <c r="AS63" s="41"/>
      <c r="AT63" s="41"/>
      <c r="AU63" s="41"/>
      <c r="AV63" s="41"/>
      <c r="AW63" s="41"/>
      <c r="AX63" s="41"/>
      <c r="AY63" s="41"/>
      <c r="AZ63" s="41"/>
      <c r="BA63" s="41"/>
      <c r="BB63" s="41"/>
      <c r="BC63" s="41"/>
      <c r="BD63" s="41"/>
      <c r="BE63" s="41"/>
      <c r="BF63" s="41"/>
      <c r="BG63" s="41"/>
      <c r="BH63" s="41"/>
      <c r="BI63" s="41"/>
      <c r="BJ63" s="41"/>
      <c r="BK63" s="41"/>
      <c r="BL63" s="41"/>
      <c r="BM63" s="41"/>
      <c r="BN63" s="41"/>
      <c r="BO63" s="41"/>
      <c r="BP63" s="41"/>
      <c r="BQ63" s="41"/>
      <c r="BR63" s="41"/>
      <c r="BS63" s="41"/>
      <c r="BT63" s="41"/>
      <c r="BU63" s="41"/>
      <c r="BV63" s="41"/>
      <c r="BW63" s="41"/>
      <c r="BX63" s="41"/>
      <c r="BY63" s="41"/>
      <c r="BZ63" s="41"/>
      <c r="CA63" s="41"/>
      <c r="CB63" s="41"/>
      <c r="CC63" s="41"/>
      <c r="CD63" s="40"/>
      <c r="CE63" s="40"/>
      <c r="CF63" s="40"/>
      <c r="CG63" s="40"/>
      <c r="CH63" s="40"/>
      <c r="CI63" s="40"/>
    </row>
    <row r="64" spans="2:87" ht="14.5" x14ac:dyDescent="0.35">
      <c r="B64" s="25"/>
      <c r="C64" s="25"/>
      <c r="D64" s="41"/>
      <c r="E64" s="41"/>
      <c r="F64" s="41"/>
      <c r="G64" s="41"/>
      <c r="H64" s="41"/>
      <c r="I64" s="41"/>
      <c r="J64" s="41"/>
      <c r="K64" s="41"/>
      <c r="L64" s="41"/>
      <c r="M64" s="41"/>
      <c r="N64" s="41"/>
      <c r="O64" s="41"/>
      <c r="P64" s="41"/>
      <c r="Q64" s="41"/>
      <c r="R64" s="41"/>
      <c r="S64" s="41"/>
      <c r="T64" s="41"/>
      <c r="U64" s="41"/>
      <c r="V64" s="41"/>
      <c r="W64" s="41"/>
      <c r="X64" s="41"/>
      <c r="Y64" s="41"/>
      <c r="Z64" s="41"/>
      <c r="AA64" s="41"/>
      <c r="AB64" s="41"/>
      <c r="AC64" s="41"/>
      <c r="AD64" s="41"/>
      <c r="AE64" s="41"/>
      <c r="AF64" s="41"/>
      <c r="AG64" s="41"/>
      <c r="AH64" s="41"/>
      <c r="AI64" s="41"/>
      <c r="AJ64" s="41"/>
      <c r="AK64" s="41"/>
      <c r="AL64" s="41"/>
      <c r="AM64" s="41"/>
      <c r="AN64" s="41"/>
      <c r="AO64" s="41"/>
      <c r="AP64" s="41"/>
      <c r="AQ64" s="41"/>
      <c r="AR64" s="41"/>
      <c r="AS64" s="41"/>
      <c r="AT64" s="41"/>
      <c r="AU64" s="41"/>
      <c r="AV64" s="41"/>
      <c r="AW64" s="41"/>
      <c r="AX64" s="41"/>
      <c r="AY64" s="41"/>
      <c r="AZ64" s="41"/>
      <c r="BA64" s="41"/>
      <c r="BB64" s="41"/>
      <c r="BC64" s="41"/>
      <c r="BD64" s="41"/>
      <c r="BE64" s="41"/>
      <c r="BF64" s="41"/>
      <c r="BG64" s="41"/>
      <c r="BH64" s="41"/>
      <c r="BI64" s="41"/>
      <c r="BJ64" s="41"/>
      <c r="BK64" s="41"/>
      <c r="BL64" s="41"/>
      <c r="BM64" s="41"/>
      <c r="BN64" s="41"/>
      <c r="BO64" s="41"/>
      <c r="BP64" s="41"/>
      <c r="BQ64" s="41"/>
      <c r="BR64" s="41"/>
      <c r="BS64" s="41"/>
      <c r="BT64" s="41"/>
      <c r="BU64" s="41"/>
      <c r="BV64" s="41"/>
      <c r="BW64" s="41"/>
      <c r="BX64" s="41"/>
      <c r="BY64" s="41"/>
      <c r="BZ64" s="41"/>
      <c r="CA64" s="41"/>
      <c r="CB64" s="41"/>
      <c r="CC64" s="41"/>
      <c r="CD64" s="40"/>
      <c r="CE64" s="40"/>
      <c r="CF64" s="40"/>
      <c r="CG64" s="40"/>
      <c r="CH64" s="40"/>
      <c r="CI64" s="40"/>
    </row>
    <row r="65" spans="2:87" ht="14.5" x14ac:dyDescent="0.35">
      <c r="B65" s="25"/>
      <c r="C65" s="25"/>
      <c r="D65" s="41"/>
      <c r="E65" s="41"/>
      <c r="F65" s="41"/>
      <c r="G65" s="41"/>
      <c r="H65" s="41"/>
      <c r="I65" s="41"/>
      <c r="J65" s="41"/>
      <c r="K65" s="41"/>
      <c r="L65" s="41"/>
      <c r="M65" s="41"/>
      <c r="N65" s="41"/>
      <c r="O65" s="41"/>
      <c r="P65" s="41"/>
      <c r="Q65" s="41"/>
      <c r="R65" s="41"/>
      <c r="S65" s="41"/>
      <c r="T65" s="41"/>
      <c r="U65" s="41"/>
      <c r="V65" s="41"/>
      <c r="W65" s="41"/>
      <c r="X65" s="41"/>
      <c r="Y65" s="41"/>
      <c r="Z65" s="41"/>
      <c r="AA65" s="41"/>
      <c r="AB65" s="41"/>
      <c r="AC65" s="41"/>
      <c r="AD65" s="41"/>
      <c r="AE65" s="41"/>
      <c r="AF65" s="41"/>
      <c r="AG65" s="41"/>
      <c r="AH65" s="41"/>
      <c r="AI65" s="41"/>
      <c r="AJ65" s="41"/>
      <c r="AK65" s="41"/>
      <c r="AL65" s="41"/>
      <c r="AM65" s="41"/>
      <c r="AN65" s="41"/>
      <c r="AO65" s="41"/>
      <c r="AP65" s="41"/>
      <c r="AQ65" s="41"/>
      <c r="AR65" s="41"/>
      <c r="AS65" s="41"/>
      <c r="AT65" s="41"/>
      <c r="AU65" s="41"/>
      <c r="AV65" s="41"/>
      <c r="AW65" s="41"/>
      <c r="AX65" s="41"/>
      <c r="AY65" s="41"/>
      <c r="AZ65" s="41"/>
      <c r="BA65" s="41"/>
      <c r="BB65" s="41"/>
      <c r="BC65" s="41"/>
      <c r="BD65" s="41"/>
      <c r="BE65" s="41"/>
      <c r="BF65" s="41"/>
      <c r="BG65" s="41"/>
      <c r="BH65" s="41"/>
      <c r="BI65" s="41"/>
      <c r="BJ65" s="41"/>
      <c r="BK65" s="41"/>
      <c r="BL65" s="41"/>
      <c r="BM65" s="41"/>
      <c r="BN65" s="41"/>
      <c r="BO65" s="41"/>
      <c r="BP65" s="41"/>
      <c r="BQ65" s="41"/>
      <c r="BR65" s="41"/>
      <c r="BS65" s="41"/>
      <c r="BT65" s="41"/>
      <c r="BU65" s="41"/>
      <c r="BV65" s="41"/>
      <c r="BW65" s="41"/>
      <c r="BX65" s="41"/>
      <c r="BY65" s="41"/>
      <c r="BZ65" s="41"/>
      <c r="CA65" s="41"/>
      <c r="CB65" s="41"/>
      <c r="CC65" s="41"/>
      <c r="CD65" s="40"/>
      <c r="CE65" s="40"/>
      <c r="CF65" s="40"/>
      <c r="CG65" s="40"/>
      <c r="CH65" s="40"/>
      <c r="CI65" s="40"/>
    </row>
    <row r="66" spans="2:87" ht="14.5" x14ac:dyDescent="0.35">
      <c r="B66" s="25"/>
      <c r="C66" s="25"/>
      <c r="D66" s="41"/>
      <c r="E66" s="41"/>
      <c r="F66" s="41"/>
      <c r="G66" s="41"/>
      <c r="H66" s="41"/>
      <c r="I66" s="41"/>
      <c r="J66" s="41"/>
      <c r="K66" s="41"/>
      <c r="L66" s="41"/>
      <c r="M66" s="41"/>
      <c r="N66" s="41"/>
      <c r="O66" s="41"/>
      <c r="P66" s="41"/>
      <c r="Q66" s="41"/>
      <c r="R66" s="41"/>
      <c r="S66" s="41"/>
      <c r="T66" s="41"/>
      <c r="U66" s="41"/>
      <c r="V66" s="41"/>
      <c r="W66" s="41"/>
      <c r="X66" s="41"/>
      <c r="Y66" s="41"/>
      <c r="Z66" s="41"/>
      <c r="AA66" s="41"/>
      <c r="AB66" s="41"/>
      <c r="AC66" s="41"/>
      <c r="AD66" s="41"/>
      <c r="AE66" s="41"/>
      <c r="AF66" s="41"/>
      <c r="AG66" s="41"/>
      <c r="AH66" s="41"/>
      <c r="AI66" s="41"/>
      <c r="AJ66" s="41"/>
      <c r="AK66" s="41"/>
      <c r="AL66" s="41"/>
      <c r="AM66" s="41"/>
      <c r="AN66" s="41"/>
      <c r="AO66" s="41"/>
      <c r="AP66" s="41"/>
      <c r="AQ66" s="41"/>
      <c r="AR66" s="41"/>
      <c r="AS66" s="41"/>
      <c r="AT66" s="41"/>
      <c r="AU66" s="41"/>
      <c r="AV66" s="41"/>
      <c r="AW66" s="41"/>
      <c r="AX66" s="41"/>
      <c r="AY66" s="41"/>
      <c r="AZ66" s="41"/>
      <c r="BA66" s="41"/>
      <c r="BB66" s="41"/>
      <c r="BC66" s="41"/>
      <c r="BD66" s="41"/>
      <c r="BE66" s="41"/>
      <c r="BF66" s="41"/>
      <c r="BG66" s="41"/>
      <c r="BH66" s="41"/>
      <c r="BI66" s="41"/>
      <c r="BJ66" s="41"/>
      <c r="BK66" s="41"/>
      <c r="BL66" s="41"/>
      <c r="BM66" s="41"/>
      <c r="BN66" s="41"/>
      <c r="BO66" s="41"/>
      <c r="BP66" s="41"/>
      <c r="BQ66" s="41"/>
      <c r="BR66" s="41"/>
      <c r="BS66" s="41"/>
      <c r="BT66" s="41"/>
      <c r="BU66" s="41"/>
      <c r="BV66" s="41"/>
      <c r="BW66" s="41"/>
      <c r="BX66" s="41"/>
      <c r="BY66" s="41"/>
      <c r="BZ66" s="41"/>
      <c r="CA66" s="41"/>
      <c r="CB66" s="41"/>
      <c r="CC66" s="41"/>
      <c r="CD66" s="40"/>
      <c r="CE66" s="40"/>
      <c r="CF66" s="40"/>
      <c r="CG66" s="40"/>
      <c r="CH66" s="40"/>
      <c r="CI66" s="40"/>
    </row>
    <row r="67" spans="2:87" ht="14.5" x14ac:dyDescent="0.35">
      <c r="B67" s="25"/>
      <c r="C67" s="25"/>
      <c r="D67" s="41"/>
      <c r="E67" s="41"/>
      <c r="F67" s="41"/>
      <c r="G67" s="41"/>
      <c r="H67" s="41"/>
      <c r="I67" s="41"/>
      <c r="J67" s="41"/>
      <c r="K67" s="41"/>
      <c r="L67" s="41"/>
      <c r="M67" s="41"/>
      <c r="N67" s="41"/>
      <c r="O67" s="41"/>
      <c r="P67" s="41"/>
      <c r="Q67" s="41"/>
      <c r="R67" s="41"/>
      <c r="S67" s="41"/>
      <c r="T67" s="41"/>
      <c r="U67" s="41"/>
      <c r="V67" s="41"/>
      <c r="W67" s="41"/>
      <c r="X67" s="41"/>
      <c r="Y67" s="41"/>
      <c r="Z67" s="41"/>
      <c r="AA67" s="41"/>
      <c r="AB67" s="41"/>
      <c r="AC67" s="41"/>
      <c r="AD67" s="41"/>
      <c r="AE67" s="41"/>
      <c r="AF67" s="41"/>
      <c r="AG67" s="41"/>
      <c r="AH67" s="41"/>
      <c r="AI67" s="41"/>
      <c r="AJ67" s="41"/>
      <c r="AK67" s="41"/>
      <c r="AL67" s="41"/>
      <c r="AM67" s="41"/>
      <c r="AN67" s="41"/>
      <c r="AO67" s="41"/>
      <c r="AP67" s="41"/>
      <c r="AQ67" s="41"/>
      <c r="AR67" s="41"/>
      <c r="AS67" s="41"/>
      <c r="AT67" s="41"/>
      <c r="AU67" s="41"/>
      <c r="AV67" s="41"/>
      <c r="AW67" s="41"/>
      <c r="AX67" s="41"/>
      <c r="AY67" s="41"/>
      <c r="AZ67" s="41"/>
      <c r="BA67" s="41"/>
      <c r="BB67" s="41"/>
      <c r="BC67" s="41"/>
      <c r="BD67" s="41"/>
      <c r="BE67" s="41"/>
      <c r="BF67" s="41"/>
      <c r="BG67" s="41"/>
      <c r="BH67" s="41"/>
      <c r="BI67" s="41"/>
      <c r="BJ67" s="41"/>
      <c r="BK67" s="41"/>
      <c r="BL67" s="41"/>
      <c r="BM67" s="41"/>
      <c r="BN67" s="41"/>
      <c r="BO67" s="41"/>
      <c r="BP67" s="41"/>
      <c r="BQ67" s="41"/>
      <c r="BR67" s="41"/>
      <c r="BS67" s="41"/>
      <c r="BT67" s="41"/>
      <c r="BU67" s="41"/>
      <c r="BV67" s="41"/>
      <c r="BW67" s="41"/>
      <c r="BX67" s="41"/>
      <c r="BY67" s="41"/>
      <c r="BZ67" s="41"/>
      <c r="CA67" s="41"/>
      <c r="CB67" s="41"/>
      <c r="CC67" s="41"/>
      <c r="CD67" s="40"/>
      <c r="CE67" s="40"/>
      <c r="CF67" s="40"/>
      <c r="CG67" s="40"/>
      <c r="CH67" s="40"/>
      <c r="CI67" s="40"/>
    </row>
    <row r="68" spans="2:87" ht="14.5" x14ac:dyDescent="0.35">
      <c r="B68" s="25"/>
      <c r="C68" s="25"/>
      <c r="D68" s="41"/>
      <c r="E68" s="41"/>
      <c r="F68" s="41"/>
      <c r="G68" s="41"/>
      <c r="H68" s="41"/>
      <c r="I68" s="41"/>
      <c r="J68" s="41"/>
      <c r="K68" s="41"/>
      <c r="L68" s="41"/>
      <c r="M68" s="41"/>
      <c r="N68" s="41"/>
      <c r="O68" s="41"/>
      <c r="P68" s="41"/>
      <c r="Q68" s="41"/>
      <c r="R68" s="41"/>
      <c r="S68" s="41"/>
      <c r="T68" s="41"/>
      <c r="U68" s="41"/>
      <c r="V68" s="41"/>
      <c r="W68" s="41"/>
      <c r="X68" s="41"/>
      <c r="Y68" s="41"/>
      <c r="Z68" s="41"/>
      <c r="AA68" s="41"/>
      <c r="AB68" s="41"/>
      <c r="AC68" s="41"/>
      <c r="AD68" s="41"/>
      <c r="AE68" s="41"/>
      <c r="AF68" s="41"/>
      <c r="AG68" s="41"/>
      <c r="AH68" s="41"/>
      <c r="AI68" s="41"/>
      <c r="AJ68" s="41"/>
      <c r="AK68" s="41"/>
      <c r="AL68" s="41"/>
      <c r="AM68" s="41"/>
      <c r="AN68" s="41"/>
      <c r="AO68" s="41"/>
      <c r="AP68" s="41"/>
      <c r="AQ68" s="41"/>
      <c r="AR68" s="41"/>
      <c r="AS68" s="41"/>
      <c r="AT68" s="41"/>
      <c r="AU68" s="41"/>
      <c r="AV68" s="41"/>
      <c r="AW68" s="41"/>
      <c r="AX68" s="41"/>
      <c r="AY68" s="41"/>
      <c r="AZ68" s="41"/>
      <c r="BA68" s="41"/>
      <c r="BB68" s="41"/>
      <c r="BC68" s="41"/>
      <c r="BD68" s="41"/>
      <c r="BE68" s="41"/>
      <c r="BF68" s="41"/>
      <c r="BG68" s="41"/>
      <c r="BH68" s="41"/>
      <c r="BI68" s="41"/>
      <c r="BJ68" s="41"/>
      <c r="BK68" s="41"/>
      <c r="BL68" s="41"/>
      <c r="BM68" s="41"/>
      <c r="BN68" s="41"/>
      <c r="BO68" s="41"/>
      <c r="BP68" s="41"/>
      <c r="BQ68" s="41"/>
      <c r="BR68" s="41"/>
      <c r="BS68" s="41"/>
      <c r="BT68" s="41"/>
      <c r="BU68" s="41"/>
      <c r="BV68" s="41"/>
      <c r="BW68" s="41"/>
      <c r="BX68" s="41"/>
      <c r="BY68" s="41"/>
      <c r="BZ68" s="41"/>
      <c r="CA68" s="41"/>
      <c r="CB68" s="41"/>
      <c r="CC68" s="41"/>
      <c r="CD68" s="40"/>
      <c r="CE68" s="40"/>
      <c r="CF68" s="40"/>
      <c r="CG68" s="40"/>
      <c r="CH68" s="40"/>
      <c r="CI68" s="40"/>
    </row>
    <row r="69" spans="2:87" x14ac:dyDescent="0.25"/>
    <row r="70" spans="2:87" x14ac:dyDescent="0.25"/>
    <row r="71" spans="2:87" x14ac:dyDescent="0.25"/>
    <row r="72" spans="2:87" x14ac:dyDescent="0.25"/>
    <row r="76" spans="2:87" x14ac:dyDescent="0.25"/>
    <row r="77" spans="2:87" x14ac:dyDescent="0.25"/>
    <row r="78" spans="2:87" x14ac:dyDescent="0.25"/>
    <row r="79" spans="2:87" x14ac:dyDescent="0.25"/>
    <row r="80" spans="2:87" x14ac:dyDescent="0.25"/>
    <row r="81" x14ac:dyDescent="0.25"/>
    <row r="82" x14ac:dyDescent="0.25"/>
    <row r="83" x14ac:dyDescent="0.25"/>
    <row r="84" x14ac:dyDescent="0.25"/>
    <row r="85" x14ac:dyDescent="0.25"/>
    <row r="86" x14ac:dyDescent="0.25"/>
    <row r="87" x14ac:dyDescent="0.25"/>
    <row r="88" x14ac:dyDescent="0.25"/>
    <row r="89" x14ac:dyDescent="0.25"/>
    <row r="90" x14ac:dyDescent="0.25"/>
    <row r="91" x14ac:dyDescent="0.25"/>
    <row r="92" x14ac:dyDescent="0.25"/>
    <row r="93" x14ac:dyDescent="0.25"/>
    <row r="94" x14ac:dyDescent="0.25"/>
    <row r="95" x14ac:dyDescent="0.25"/>
    <row r="96" x14ac:dyDescent="0.25"/>
    <row r="97" x14ac:dyDescent="0.25"/>
    <row r="98" x14ac:dyDescent="0.25"/>
    <row r="99" x14ac:dyDescent="0.25"/>
    <row r="100" x14ac:dyDescent="0.25"/>
    <row r="101" x14ac:dyDescent="0.25"/>
    <row r="102" x14ac:dyDescent="0.25"/>
    <row r="103" x14ac:dyDescent="0.25"/>
    <row r="104" x14ac:dyDescent="0.25"/>
    <row r="105" x14ac:dyDescent="0.25"/>
    <row r="106" x14ac:dyDescent="0.25"/>
    <row r="107" x14ac:dyDescent="0.25"/>
    <row r="108" x14ac:dyDescent="0.25"/>
    <row r="109" x14ac:dyDescent="0.25"/>
    <row r="110" x14ac:dyDescent="0.25"/>
    <row r="111" x14ac:dyDescent="0.25"/>
    <row r="112" x14ac:dyDescent="0.25"/>
    <row r="113" x14ac:dyDescent="0.25"/>
    <row r="114" x14ac:dyDescent="0.25"/>
    <row r="115" x14ac:dyDescent="0.25"/>
    <row r="116" x14ac:dyDescent="0.25"/>
    <row r="117" x14ac:dyDescent="0.25"/>
    <row r="118" x14ac:dyDescent="0.25"/>
    <row r="119" x14ac:dyDescent="0.25"/>
    <row r="120" x14ac:dyDescent="0.25"/>
    <row r="121" x14ac:dyDescent="0.25"/>
    <row r="122" x14ac:dyDescent="0.25"/>
    <row r="123" x14ac:dyDescent="0.25"/>
    <row r="124" x14ac:dyDescent="0.25"/>
    <row r="125" x14ac:dyDescent="0.25"/>
    <row r="126" x14ac:dyDescent="0.25"/>
    <row r="127" x14ac:dyDescent="0.25"/>
    <row r="128" x14ac:dyDescent="0.25"/>
    <row r="129" x14ac:dyDescent="0.25"/>
    <row r="130" x14ac:dyDescent="0.25"/>
    <row r="131" x14ac:dyDescent="0.25"/>
    <row r="132" x14ac:dyDescent="0.25"/>
    <row r="133" x14ac:dyDescent="0.25"/>
    <row r="134" x14ac:dyDescent="0.25"/>
    <row r="135" x14ac:dyDescent="0.25"/>
    <row r="136" x14ac:dyDescent="0.25"/>
    <row r="137" x14ac:dyDescent="0.25"/>
    <row r="138" x14ac:dyDescent="0.25"/>
    <row r="139" x14ac:dyDescent="0.25"/>
    <row r="140" x14ac:dyDescent="0.25"/>
    <row r="141" x14ac:dyDescent="0.25"/>
    <row r="142" x14ac:dyDescent="0.25"/>
  </sheetData>
  <mergeCells count="4">
    <mergeCell ref="B4:L5"/>
    <mergeCell ref="B6:L7"/>
    <mergeCell ref="J8:L8"/>
    <mergeCell ref="J12:L12"/>
  </mergeCells>
  <pageMargins left="0.7" right="0.7" top="0.75" bottom="0.75" header="0.3" footer="0.3"/>
  <pageSetup paperSize="9" orientation="portrait"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642FCA-BC99-4B78-90C2-3F5468A04F42}">
  <sheetPr>
    <tabColor theme="8" tint="0.59999389629810485"/>
  </sheetPr>
  <dimension ref="A1:CQ124"/>
  <sheetViews>
    <sheetView zoomScaleNormal="100" workbookViewId="0">
      <selection activeCell="R12" sqref="R12"/>
    </sheetView>
  </sheetViews>
  <sheetFormatPr defaultColWidth="9" defaultRowHeight="13" zeroHeight="1" x14ac:dyDescent="0.3"/>
  <cols>
    <col min="1" max="1" width="3" style="46" bestFit="1" customWidth="1"/>
    <col min="2" max="2" width="10.453125" style="47" customWidth="1"/>
    <col min="3" max="3" width="22.453125" style="46" customWidth="1"/>
    <col min="4" max="9" width="11.54296875" style="46" customWidth="1"/>
    <col min="10" max="10" width="12" style="46" customWidth="1"/>
    <col min="11" max="11" width="8.54296875" style="46" customWidth="1"/>
    <col min="12" max="17" width="9" style="46" customWidth="1"/>
    <col min="18" max="16384" width="9" style="46"/>
  </cols>
  <sheetData>
    <row r="1" spans="1:95" x14ac:dyDescent="0.3"/>
    <row r="2" spans="1:95" ht="17.5" x14ac:dyDescent="0.45">
      <c r="B2" s="48" t="s">
        <v>35</v>
      </c>
      <c r="C2" s="22"/>
      <c r="D2" s="22"/>
      <c r="E2" s="22"/>
      <c r="F2" s="22"/>
      <c r="G2" s="22"/>
      <c r="Q2" s="47"/>
    </row>
    <row r="3" spans="1:95" ht="12.75" customHeight="1" x14ac:dyDescent="0.3">
      <c r="B3" s="178" t="s">
        <v>36</v>
      </c>
      <c r="C3" s="178"/>
      <c r="D3" s="178"/>
      <c r="E3" s="178"/>
      <c r="F3" s="178"/>
      <c r="G3" s="178"/>
      <c r="H3" s="178"/>
      <c r="I3" s="178"/>
      <c r="J3" s="178"/>
      <c r="Q3" s="47"/>
    </row>
    <row r="4" spans="1:95" x14ac:dyDescent="0.3">
      <c r="B4" s="49"/>
      <c r="C4" s="49"/>
      <c r="D4" s="49"/>
      <c r="E4" s="49"/>
      <c r="F4" s="49"/>
      <c r="G4" s="49"/>
      <c r="H4" s="49"/>
      <c r="I4" s="49"/>
      <c r="J4" s="49"/>
      <c r="Q4" s="47"/>
    </row>
    <row r="5" spans="1:95" ht="50.15" customHeight="1" x14ac:dyDescent="0.3">
      <c r="B5" s="179" t="s">
        <v>37</v>
      </c>
      <c r="C5" s="179"/>
      <c r="D5" s="179"/>
      <c r="E5" s="179"/>
      <c r="F5" s="179"/>
      <c r="G5" s="179"/>
      <c r="H5" s="179"/>
      <c r="I5" s="179"/>
      <c r="J5" s="179"/>
      <c r="Q5" s="47"/>
    </row>
    <row r="6" spans="1:95" x14ac:dyDescent="0.3">
      <c r="B6" s="14"/>
      <c r="C6" s="14"/>
      <c r="D6" s="14"/>
      <c r="E6" s="14"/>
      <c r="F6" s="14"/>
      <c r="G6" s="14"/>
      <c r="H6" s="14"/>
      <c r="I6" s="14"/>
      <c r="J6" s="14"/>
      <c r="Q6" s="47"/>
    </row>
    <row r="7" spans="1:95" ht="23.25" customHeight="1" x14ac:dyDescent="0.3">
      <c r="B7" s="179" t="s">
        <v>38</v>
      </c>
      <c r="C7" s="179"/>
      <c r="D7" s="179"/>
      <c r="E7" s="179"/>
      <c r="F7" s="179"/>
      <c r="G7" s="179"/>
      <c r="H7" s="179"/>
      <c r="I7" s="179"/>
      <c r="J7" s="179"/>
      <c r="Q7" s="47"/>
    </row>
    <row r="8" spans="1:95" x14ac:dyDescent="0.3">
      <c r="G8" s="50"/>
      <c r="H8" s="50"/>
      <c r="I8" s="50"/>
    </row>
    <row r="9" spans="1:95" ht="12.75" customHeight="1" x14ac:dyDescent="0.25">
      <c r="B9" s="46"/>
    </row>
    <row r="10" spans="1:95" ht="12.75" customHeight="1" x14ac:dyDescent="0.25">
      <c r="B10" s="51"/>
    </row>
    <row r="11" spans="1:95" ht="30" customHeight="1" x14ac:dyDescent="0.25">
      <c r="B11" s="180"/>
      <c r="C11" s="180"/>
      <c r="D11" s="180"/>
      <c r="E11" s="57">
        <v>2010</v>
      </c>
      <c r="F11" s="57">
        <v>2011</v>
      </c>
      <c r="G11" s="57">
        <v>2012</v>
      </c>
      <c r="H11" s="57">
        <v>2013</v>
      </c>
      <c r="I11" s="57">
        <v>2014</v>
      </c>
      <c r="J11" s="57">
        <v>2015</v>
      </c>
      <c r="K11" s="57">
        <v>2016</v>
      </c>
      <c r="L11" s="57">
        <v>2017</v>
      </c>
      <c r="M11" s="57">
        <v>2018</v>
      </c>
      <c r="N11" s="57">
        <v>2019</v>
      </c>
      <c r="O11" s="57">
        <v>2020</v>
      </c>
      <c r="P11" s="57">
        <v>2021</v>
      </c>
      <c r="Q11" s="57">
        <v>2022</v>
      </c>
      <c r="R11" s="57">
        <v>2023</v>
      </c>
      <c r="S11" s="57">
        <v>2024</v>
      </c>
      <c r="T11" s="57">
        <v>2025</v>
      </c>
      <c r="U11" s="57">
        <v>2026</v>
      </c>
      <c r="V11" s="57">
        <v>2027</v>
      </c>
      <c r="W11" s="57">
        <v>2028</v>
      </c>
      <c r="X11" s="57">
        <v>2029</v>
      </c>
      <c r="Y11" s="57">
        <v>2030</v>
      </c>
      <c r="Z11" s="57">
        <v>2031</v>
      </c>
      <c r="AA11" s="57">
        <v>2032</v>
      </c>
      <c r="AB11" s="57">
        <v>2033</v>
      </c>
      <c r="AC11" s="57">
        <v>2034</v>
      </c>
      <c r="AD11" s="57">
        <v>2035</v>
      </c>
      <c r="AE11" s="57">
        <v>2036</v>
      </c>
      <c r="AF11" s="57">
        <v>2037</v>
      </c>
      <c r="AG11" s="57">
        <v>2038</v>
      </c>
      <c r="AH11" s="57">
        <v>2039</v>
      </c>
      <c r="AI11" s="57">
        <v>2040</v>
      </c>
      <c r="AJ11" s="57">
        <v>2041</v>
      </c>
      <c r="AK11" s="57">
        <v>2042</v>
      </c>
      <c r="AL11" s="57">
        <v>2043</v>
      </c>
      <c r="AM11" s="57">
        <v>2044</v>
      </c>
      <c r="AN11" s="57">
        <v>2045</v>
      </c>
      <c r="AO11" s="57">
        <v>2046</v>
      </c>
      <c r="AP11" s="57">
        <v>2047</v>
      </c>
      <c r="AQ11" s="57">
        <v>2048</v>
      </c>
      <c r="AR11" s="57">
        <v>2049</v>
      </c>
      <c r="AS11" s="57">
        <v>2050</v>
      </c>
      <c r="AT11" s="57">
        <v>2051</v>
      </c>
      <c r="AU11" s="57">
        <v>2052</v>
      </c>
      <c r="AV11" s="57">
        <v>2053</v>
      </c>
      <c r="AW11" s="57">
        <v>2054</v>
      </c>
      <c r="AX11" s="57">
        <v>2055</v>
      </c>
      <c r="AY11" s="57">
        <v>2056</v>
      </c>
      <c r="AZ11" s="57">
        <v>2057</v>
      </c>
      <c r="BA11" s="57">
        <v>2058</v>
      </c>
      <c r="BB11" s="57">
        <v>2059</v>
      </c>
      <c r="BC11" s="57">
        <v>2060</v>
      </c>
      <c r="BD11" s="57">
        <v>2061</v>
      </c>
      <c r="BE11" s="57">
        <v>2062</v>
      </c>
      <c r="BF11" s="57">
        <v>2063</v>
      </c>
      <c r="BG11" s="57">
        <v>2064</v>
      </c>
      <c r="BH11" s="57">
        <v>2065</v>
      </c>
      <c r="BI11" s="57">
        <v>2066</v>
      </c>
      <c r="BJ11" s="57">
        <v>2067</v>
      </c>
      <c r="BK11" s="57">
        <v>2068</v>
      </c>
      <c r="BL11" s="57">
        <v>2069</v>
      </c>
      <c r="BM11" s="57">
        <v>2070</v>
      </c>
      <c r="BN11" s="57">
        <v>2071</v>
      </c>
      <c r="BO11" s="57">
        <v>2072</v>
      </c>
      <c r="BP11" s="57">
        <v>2073</v>
      </c>
      <c r="BQ11" s="57">
        <v>2074</v>
      </c>
      <c r="BR11" s="57">
        <v>2075</v>
      </c>
      <c r="BS11" s="57">
        <v>2076</v>
      </c>
      <c r="BT11" s="57">
        <v>2077</v>
      </c>
      <c r="BU11" s="57">
        <v>2078</v>
      </c>
      <c r="BV11" s="57">
        <v>2079</v>
      </c>
      <c r="BW11" s="57">
        <v>2080</v>
      </c>
      <c r="BX11" s="57">
        <v>2081</v>
      </c>
      <c r="BY11" s="57">
        <v>2082</v>
      </c>
      <c r="BZ11" s="57">
        <v>2083</v>
      </c>
      <c r="CA11" s="57">
        <v>2084</v>
      </c>
      <c r="CB11" s="57">
        <v>2085</v>
      </c>
      <c r="CC11" s="57">
        <v>2086</v>
      </c>
      <c r="CD11" s="57">
        <v>2087</v>
      </c>
      <c r="CE11" s="57">
        <v>2088</v>
      </c>
      <c r="CF11" s="57">
        <v>2089</v>
      </c>
      <c r="CG11" s="57">
        <v>2090</v>
      </c>
      <c r="CH11" s="57">
        <v>2091</v>
      </c>
      <c r="CI11" s="57">
        <v>2092</v>
      </c>
      <c r="CJ11" s="57">
        <v>2093</v>
      </c>
      <c r="CK11" s="57">
        <v>2094</v>
      </c>
      <c r="CL11" s="57">
        <v>2095</v>
      </c>
      <c r="CM11" s="57">
        <v>2096</v>
      </c>
      <c r="CN11" s="57">
        <v>2097</v>
      </c>
      <c r="CO11" s="57">
        <v>2098</v>
      </c>
      <c r="CP11" s="57">
        <v>2099</v>
      </c>
      <c r="CQ11" s="57">
        <v>2100</v>
      </c>
    </row>
    <row r="12" spans="1:95" ht="12.65" customHeight="1" x14ac:dyDescent="0.25">
      <c r="A12" s="53"/>
      <c r="B12" s="70" t="s">
        <v>39</v>
      </c>
      <c r="C12" s="71" t="s">
        <v>40</v>
      </c>
      <c r="D12" s="58" t="s">
        <v>41</v>
      </c>
      <c r="E12" s="59">
        <v>0.38223544939518256</v>
      </c>
      <c r="F12" s="59">
        <v>0.37719346448285157</v>
      </c>
      <c r="G12" s="59">
        <v>0.37045883806972252</v>
      </c>
      <c r="H12" s="59">
        <v>0.36164512764669843</v>
      </c>
      <c r="I12" s="59">
        <v>0.3549521155358793</v>
      </c>
      <c r="J12" s="59">
        <v>0.34483975231785269</v>
      </c>
      <c r="K12" s="59">
        <v>0.33417070976214613</v>
      </c>
      <c r="L12" s="59">
        <v>0.32435207953319495</v>
      </c>
      <c r="M12" s="59">
        <v>0.3132164709795302</v>
      </c>
      <c r="N12" s="59">
        <v>0.30103599308379109</v>
      </c>
      <c r="O12" s="59">
        <v>0.28806112551259999</v>
      </c>
      <c r="P12" s="59">
        <v>0.27412075926314911</v>
      </c>
      <c r="Q12" s="59">
        <v>0.25914304869288313</v>
      </c>
      <c r="R12" s="59">
        <v>0.2430508019102354</v>
      </c>
      <c r="S12" s="59">
        <v>0.22576108294425876</v>
      </c>
      <c r="T12" s="59">
        <v>0.20718478431050966</v>
      </c>
      <c r="U12" s="59">
        <v>0.18722616777028214</v>
      </c>
      <c r="V12" s="59">
        <v>0.16578237091636333</v>
      </c>
      <c r="W12" s="59">
        <v>0.14274287704236066</v>
      </c>
      <c r="X12" s="59">
        <v>0.11798894556342118</v>
      </c>
      <c r="Y12" s="59">
        <v>9.1393000052853668E-2</v>
      </c>
      <c r="Z12" s="59">
        <v>7.01399706451033E-2</v>
      </c>
      <c r="AA12" s="59">
        <v>5.3829237241920937E-2</v>
      </c>
      <c r="AB12" s="59">
        <v>4.1311491228137522E-2</v>
      </c>
      <c r="AC12" s="59">
        <v>3.1704690516465142E-2</v>
      </c>
      <c r="AD12" s="59">
        <v>2.4331907923483415E-2</v>
      </c>
      <c r="AE12" s="59">
        <v>1.8673632625097251E-2</v>
      </c>
      <c r="AF12" s="59">
        <v>1.4331163693108988E-2</v>
      </c>
      <c r="AG12" s="59">
        <v>1.0998516299536319E-2</v>
      </c>
      <c r="AH12" s="59">
        <v>8.4408610062372078E-3</v>
      </c>
      <c r="AI12" s="59">
        <v>6.4779769003587805E-3</v>
      </c>
      <c r="AJ12" s="59">
        <v>6.1115430663522896E-3</v>
      </c>
      <c r="AK12" s="59">
        <v>3.8878448275416521E-3</v>
      </c>
      <c r="AL12" s="59">
        <v>2.9879564149106687E-3</v>
      </c>
      <c r="AM12" s="59">
        <v>2.1093064437426468E-3</v>
      </c>
      <c r="AN12" s="59">
        <v>1.3506219169588784E-3</v>
      </c>
      <c r="AO12" s="59">
        <v>1.3945885194798042E-3</v>
      </c>
      <c r="AP12" s="59">
        <v>1.3993051363904428E-3</v>
      </c>
      <c r="AQ12" s="59">
        <v>1.4772591106795776E-3</v>
      </c>
      <c r="AR12" s="59">
        <v>1.5134477169513251E-3</v>
      </c>
      <c r="AS12" s="59">
        <v>1.3843550262030583E-3</v>
      </c>
      <c r="AT12" s="59">
        <v>2.4551799531234053E-3</v>
      </c>
      <c r="AU12" s="59">
        <v>2.4551799531234053E-3</v>
      </c>
      <c r="AV12" s="59">
        <v>2.4551799531234053E-3</v>
      </c>
      <c r="AW12" s="59">
        <v>2.4551799531234053E-3</v>
      </c>
      <c r="AX12" s="59">
        <v>2.4551799531234053E-3</v>
      </c>
      <c r="AY12" s="59">
        <v>2.4551799531234053E-3</v>
      </c>
      <c r="AZ12" s="59">
        <v>2.4551799531234053E-3</v>
      </c>
      <c r="BA12" s="59">
        <v>2.4551799531234053E-3</v>
      </c>
      <c r="BB12" s="59">
        <v>2.4551799531234053E-3</v>
      </c>
      <c r="BC12" s="59">
        <v>2.4551799531234053E-3</v>
      </c>
      <c r="BD12" s="59">
        <v>2.4551799531234053E-3</v>
      </c>
      <c r="BE12" s="59">
        <v>2.4551799531234053E-3</v>
      </c>
      <c r="BF12" s="59">
        <v>2.4551799531234053E-3</v>
      </c>
      <c r="BG12" s="59">
        <v>2.4551799531234053E-3</v>
      </c>
      <c r="BH12" s="59">
        <v>2.4551799531234053E-3</v>
      </c>
      <c r="BI12" s="59">
        <v>2.4551799531234053E-3</v>
      </c>
      <c r="BJ12" s="59">
        <v>2.4551799531234053E-3</v>
      </c>
      <c r="BK12" s="59">
        <v>2.4551799531234053E-3</v>
      </c>
      <c r="BL12" s="59">
        <v>2.4551799531234053E-3</v>
      </c>
      <c r="BM12" s="59">
        <v>2.4551799531234053E-3</v>
      </c>
      <c r="BN12" s="59">
        <v>2.4551799531234053E-3</v>
      </c>
      <c r="BO12" s="59">
        <v>2.4551799531234053E-3</v>
      </c>
      <c r="BP12" s="59">
        <v>2.4551799531234053E-3</v>
      </c>
      <c r="BQ12" s="59">
        <v>2.4551799531234053E-3</v>
      </c>
      <c r="BR12" s="59">
        <v>2.4551799531234053E-3</v>
      </c>
      <c r="BS12" s="59">
        <v>2.4551799531234053E-3</v>
      </c>
      <c r="BT12" s="59">
        <v>2.4551799531234053E-3</v>
      </c>
      <c r="BU12" s="59">
        <v>2.4551799531234053E-3</v>
      </c>
      <c r="BV12" s="59">
        <v>2.4551799531234053E-3</v>
      </c>
      <c r="BW12" s="59">
        <v>2.4551799531234053E-3</v>
      </c>
      <c r="BX12" s="59">
        <v>2.4551799531234053E-3</v>
      </c>
      <c r="BY12" s="59">
        <v>2.4551799531234053E-3</v>
      </c>
      <c r="BZ12" s="59">
        <v>2.4551799531234053E-3</v>
      </c>
      <c r="CA12" s="59">
        <v>2.4551799531234053E-3</v>
      </c>
      <c r="CB12" s="59">
        <v>2.4551799531234053E-3</v>
      </c>
      <c r="CC12" s="59">
        <v>2.4551799531234053E-3</v>
      </c>
      <c r="CD12" s="59">
        <v>2.4551799531234053E-3</v>
      </c>
      <c r="CE12" s="59">
        <v>2.4551799531234053E-3</v>
      </c>
      <c r="CF12" s="59">
        <v>2.4551799531234053E-3</v>
      </c>
      <c r="CG12" s="59">
        <v>2.4551799531234053E-3</v>
      </c>
      <c r="CH12" s="59">
        <v>2.4551799531234053E-3</v>
      </c>
      <c r="CI12" s="59">
        <v>2.4551799531234053E-3</v>
      </c>
      <c r="CJ12" s="59">
        <v>2.4551799531234053E-3</v>
      </c>
      <c r="CK12" s="59">
        <v>2.4551799531234053E-3</v>
      </c>
      <c r="CL12" s="59">
        <v>2.4551799531234053E-3</v>
      </c>
      <c r="CM12" s="59">
        <v>2.4551799531234053E-3</v>
      </c>
      <c r="CN12" s="59">
        <v>2.4551799531234053E-3</v>
      </c>
      <c r="CO12" s="59">
        <v>2.4551799531234053E-3</v>
      </c>
      <c r="CP12" s="59">
        <v>2.4551799531234053E-3</v>
      </c>
      <c r="CQ12" s="59">
        <v>2.4551799531234053E-3</v>
      </c>
    </row>
    <row r="13" spans="1:95" x14ac:dyDescent="0.25">
      <c r="A13" s="53"/>
      <c r="B13" s="72"/>
      <c r="C13" s="73"/>
      <c r="D13" s="54"/>
      <c r="E13" s="52"/>
    </row>
    <row r="14" spans="1:95" ht="12.5" x14ac:dyDescent="0.25">
      <c r="B14" s="46"/>
      <c r="D14" s="54"/>
      <c r="E14" s="52"/>
    </row>
    <row r="15" spans="1:95" ht="12.5" x14ac:dyDescent="0.25">
      <c r="B15" s="46"/>
      <c r="D15" s="54"/>
      <c r="E15" s="52"/>
    </row>
    <row r="16" spans="1:95" ht="12.5" x14ac:dyDescent="0.25">
      <c r="B16" s="46"/>
      <c r="D16" s="54"/>
      <c r="E16" s="52"/>
    </row>
    <row r="17" spans="2:14" ht="12.5" x14ac:dyDescent="0.25">
      <c r="B17" s="46"/>
      <c r="D17" s="54"/>
      <c r="E17" s="52"/>
    </row>
    <row r="18" spans="2:14" ht="12.5" x14ac:dyDescent="0.25">
      <c r="B18" s="46"/>
      <c r="D18" s="54"/>
      <c r="E18" s="52"/>
    </row>
    <row r="19" spans="2:14" ht="12.5" x14ac:dyDescent="0.25">
      <c r="B19" s="46"/>
      <c r="D19" s="54"/>
      <c r="E19" s="52"/>
    </row>
    <row r="20" spans="2:14" ht="12.5" x14ac:dyDescent="0.25">
      <c r="B20" s="46"/>
      <c r="D20" s="54"/>
      <c r="E20" s="52"/>
    </row>
    <row r="21" spans="2:14" ht="12.5" x14ac:dyDescent="0.25">
      <c r="B21" s="46"/>
      <c r="D21" s="54"/>
      <c r="E21" s="52"/>
    </row>
    <row r="22" spans="2:14" ht="12.5" x14ac:dyDescent="0.25">
      <c r="B22" s="46"/>
      <c r="D22" s="54"/>
      <c r="E22" s="52"/>
    </row>
    <row r="23" spans="2:14" ht="12.5" x14ac:dyDescent="0.25">
      <c r="B23" s="46"/>
      <c r="D23" s="54"/>
      <c r="E23" s="52"/>
    </row>
    <row r="24" spans="2:14" ht="12.5" x14ac:dyDescent="0.25">
      <c r="B24" s="46"/>
      <c r="D24" s="54"/>
      <c r="E24" s="52"/>
    </row>
    <row r="25" spans="2:14" ht="12.5" x14ac:dyDescent="0.25">
      <c r="B25" s="46"/>
      <c r="N25" s="52"/>
    </row>
    <row r="26" spans="2:14" x14ac:dyDescent="0.3"/>
    <row r="27" spans="2:14" ht="15.5" x14ac:dyDescent="0.25">
      <c r="B27" s="55" t="s">
        <v>42</v>
      </c>
    </row>
    <row r="28" spans="2:14" x14ac:dyDescent="0.3"/>
    <row r="29" spans="2:14" x14ac:dyDescent="0.3">
      <c r="B29" s="18" t="s">
        <v>43</v>
      </c>
      <c r="C29" s="10"/>
      <c r="G29" s="56"/>
    </row>
    <row r="30" spans="2:14" ht="12.5" x14ac:dyDescent="0.25">
      <c r="B30" s="56"/>
      <c r="D30" s="14"/>
      <c r="E30" s="14"/>
      <c r="F30" s="14"/>
      <c r="G30" s="14"/>
      <c r="H30" s="14"/>
      <c r="I30" s="14"/>
      <c r="J30" s="14"/>
    </row>
    <row r="31" spans="2:14" ht="42" customHeight="1" x14ac:dyDescent="0.25">
      <c r="B31" s="14" t="s">
        <v>44</v>
      </c>
      <c r="C31" s="14"/>
      <c r="D31" s="14"/>
      <c r="E31" s="14"/>
      <c r="F31" s="14"/>
      <c r="G31" s="14"/>
      <c r="H31" s="14"/>
      <c r="I31" s="14"/>
      <c r="J31" s="14"/>
    </row>
    <row r="32" spans="2:14" ht="12.5" x14ac:dyDescent="0.25">
      <c r="B32" s="13" t="s">
        <v>45</v>
      </c>
      <c r="C32" s="14"/>
    </row>
    <row r="33" spans="2:2" ht="12.5" x14ac:dyDescent="0.25">
      <c r="B33" s="46"/>
    </row>
    <row r="34" spans="2:2" ht="12.75" hidden="1" customHeight="1" x14ac:dyDescent="0.3"/>
    <row r="35" spans="2:2" ht="12.75" hidden="1" customHeight="1" x14ac:dyDescent="0.3"/>
    <row r="36" spans="2:2" ht="12.75" hidden="1" customHeight="1" x14ac:dyDescent="0.25">
      <c r="B36" s="46"/>
    </row>
    <row r="37" spans="2:2" ht="12.75" hidden="1" customHeight="1" x14ac:dyDescent="0.25">
      <c r="B37" s="46"/>
    </row>
    <row r="38" spans="2:2" ht="12.75" hidden="1" customHeight="1" x14ac:dyDescent="0.25">
      <c r="B38" s="46"/>
    </row>
    <row r="39" spans="2:2" ht="12.75" hidden="1" customHeight="1" x14ac:dyDescent="0.25">
      <c r="B39" s="46"/>
    </row>
    <row r="40" spans="2:2" ht="12.75" hidden="1" customHeight="1" x14ac:dyDescent="0.25">
      <c r="B40" s="46"/>
    </row>
    <row r="41" spans="2:2" ht="12.75" hidden="1" customHeight="1" x14ac:dyDescent="0.25">
      <c r="B41" s="46"/>
    </row>
    <row r="42" spans="2:2" ht="12.75" hidden="1" customHeight="1" x14ac:dyDescent="0.25">
      <c r="B42" s="46"/>
    </row>
    <row r="43" spans="2:2" ht="12.75" hidden="1" customHeight="1" x14ac:dyDescent="0.25">
      <c r="B43" s="46"/>
    </row>
    <row r="44" spans="2:2" ht="12.75" hidden="1" customHeight="1" x14ac:dyDescent="0.25">
      <c r="B44" s="46"/>
    </row>
    <row r="45" spans="2:2" ht="12.75" hidden="1" customHeight="1" x14ac:dyDescent="0.25">
      <c r="B45" s="46"/>
    </row>
    <row r="46" spans="2:2" ht="12.75" hidden="1" customHeight="1" x14ac:dyDescent="0.25">
      <c r="B46" s="46"/>
    </row>
    <row r="47" spans="2:2" ht="12.75" hidden="1" customHeight="1" x14ac:dyDescent="0.25">
      <c r="B47" s="46"/>
    </row>
    <row r="48" spans="2:2" x14ac:dyDescent="0.3"/>
    <row r="49" x14ac:dyDescent="0.3"/>
    <row r="50" x14ac:dyDescent="0.3"/>
    <row r="51" x14ac:dyDescent="0.3"/>
    <row r="52" x14ac:dyDescent="0.3"/>
    <row r="53" x14ac:dyDescent="0.3"/>
    <row r="54" x14ac:dyDescent="0.3"/>
    <row r="55" x14ac:dyDescent="0.3"/>
    <row r="56" x14ac:dyDescent="0.3"/>
    <row r="57" x14ac:dyDescent="0.3"/>
    <row r="58" x14ac:dyDescent="0.3"/>
    <row r="59" x14ac:dyDescent="0.3"/>
    <row r="60" x14ac:dyDescent="0.3"/>
    <row r="61" x14ac:dyDescent="0.3"/>
    <row r="62" x14ac:dyDescent="0.3"/>
    <row r="63" x14ac:dyDescent="0.3"/>
    <row r="64" x14ac:dyDescent="0.3"/>
    <row r="65" x14ac:dyDescent="0.3"/>
    <row r="66" x14ac:dyDescent="0.3"/>
    <row r="67" x14ac:dyDescent="0.3"/>
    <row r="68" x14ac:dyDescent="0.3"/>
    <row r="69" x14ac:dyDescent="0.3"/>
    <row r="70" x14ac:dyDescent="0.3"/>
    <row r="71" x14ac:dyDescent="0.3"/>
    <row r="72" x14ac:dyDescent="0.3"/>
    <row r="73" x14ac:dyDescent="0.3"/>
    <row r="74" x14ac:dyDescent="0.3"/>
    <row r="75" x14ac:dyDescent="0.3"/>
    <row r="76" x14ac:dyDescent="0.3"/>
    <row r="77" x14ac:dyDescent="0.3"/>
    <row r="78" x14ac:dyDescent="0.3"/>
    <row r="79" x14ac:dyDescent="0.3"/>
    <row r="80" x14ac:dyDescent="0.3"/>
    <row r="81" x14ac:dyDescent="0.3"/>
    <row r="82" x14ac:dyDescent="0.3"/>
    <row r="83" x14ac:dyDescent="0.3"/>
    <row r="84" x14ac:dyDescent="0.3"/>
    <row r="85" x14ac:dyDescent="0.3"/>
    <row r="86" x14ac:dyDescent="0.3"/>
    <row r="87" x14ac:dyDescent="0.3"/>
    <row r="88" x14ac:dyDescent="0.3"/>
    <row r="89" x14ac:dyDescent="0.3"/>
    <row r="90" x14ac:dyDescent="0.3"/>
    <row r="91" x14ac:dyDescent="0.3"/>
    <row r="92" x14ac:dyDescent="0.3"/>
    <row r="93" x14ac:dyDescent="0.3"/>
    <row r="94" x14ac:dyDescent="0.3"/>
    <row r="95" x14ac:dyDescent="0.3"/>
    <row r="96" x14ac:dyDescent="0.3"/>
    <row r="97" x14ac:dyDescent="0.3"/>
    <row r="98" x14ac:dyDescent="0.3"/>
    <row r="99" x14ac:dyDescent="0.3"/>
    <row r="100" x14ac:dyDescent="0.3"/>
    <row r="101" x14ac:dyDescent="0.3"/>
    <row r="102" x14ac:dyDescent="0.3"/>
    <row r="103" x14ac:dyDescent="0.3"/>
    <row r="104" x14ac:dyDescent="0.3"/>
    <row r="105" x14ac:dyDescent="0.3"/>
    <row r="106" x14ac:dyDescent="0.3"/>
    <row r="107" x14ac:dyDescent="0.3"/>
    <row r="108" x14ac:dyDescent="0.3"/>
    <row r="109" x14ac:dyDescent="0.3"/>
    <row r="110" x14ac:dyDescent="0.3"/>
    <row r="111" x14ac:dyDescent="0.3"/>
    <row r="112" x14ac:dyDescent="0.3"/>
    <row r="113" x14ac:dyDescent="0.3"/>
    <row r="114" x14ac:dyDescent="0.3"/>
    <row r="115" x14ac:dyDescent="0.3"/>
    <row r="116" x14ac:dyDescent="0.3"/>
    <row r="117" x14ac:dyDescent="0.3"/>
    <row r="118" x14ac:dyDescent="0.3"/>
    <row r="119" x14ac:dyDescent="0.3"/>
    <row r="120" x14ac:dyDescent="0.3"/>
    <row r="121" x14ac:dyDescent="0.3"/>
    <row r="122" x14ac:dyDescent="0.3"/>
    <row r="123" x14ac:dyDescent="0.3"/>
    <row r="124" x14ac:dyDescent="0.3"/>
  </sheetData>
  <mergeCells count="4">
    <mergeCell ref="B3:J3"/>
    <mergeCell ref="B5:J5"/>
    <mergeCell ref="B7:J7"/>
    <mergeCell ref="B11:D11"/>
  </mergeCells>
  <hyperlinks>
    <hyperlink ref="B32" r:id="rId1" xr:uid="{351AA677-BE75-4D89-8F76-32118686EC6A}"/>
  </hyperlinks>
  <pageMargins left="0.7" right="0.7" top="0.75" bottom="0.75" header="0.3" footer="0.3"/>
  <pageSetup paperSize="9"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9E3792-E29E-40A4-A4F7-956FEF13564C}">
  <dimension ref="A1:CO28"/>
  <sheetViews>
    <sheetView workbookViewId="0">
      <selection activeCell="D37" sqref="D37"/>
    </sheetView>
  </sheetViews>
  <sheetFormatPr defaultRowHeight="14.5" x14ac:dyDescent="0.35"/>
  <cols>
    <col min="1" max="1" width="36.54296875" customWidth="1"/>
    <col min="2" max="2" width="15.81640625" customWidth="1"/>
    <col min="3" max="3" width="28.54296875" customWidth="1"/>
    <col min="4" max="4" width="11" customWidth="1"/>
    <col min="5" max="80" width="9.54296875" bestFit="1" customWidth="1"/>
  </cols>
  <sheetData>
    <row r="1" spans="1:93" x14ac:dyDescent="0.35">
      <c r="A1" s="103" t="s">
        <v>63</v>
      </c>
      <c r="B1" s="103" t="s">
        <v>64</v>
      </c>
      <c r="C1" s="103" t="s">
        <v>77</v>
      </c>
      <c r="D1" s="103" t="s">
        <v>78</v>
      </c>
      <c r="E1" s="103" t="s">
        <v>79</v>
      </c>
      <c r="F1" s="103"/>
      <c r="G1" s="92"/>
    </row>
    <row r="2" spans="1:93" x14ac:dyDescent="0.35">
      <c r="A2" s="96">
        <v>2022</v>
      </c>
      <c r="B2" s="94">
        <v>93.323999999999998</v>
      </c>
      <c r="C2" s="95">
        <v>5.43</v>
      </c>
      <c r="D2" s="93">
        <f t="shared" ref="D2:D9" si="0">B2/$B$2</f>
        <v>1</v>
      </c>
      <c r="E2" s="97"/>
      <c r="F2" s="92"/>
      <c r="G2" s="92"/>
    </row>
    <row r="3" spans="1:93" x14ac:dyDescent="0.35">
      <c r="A3" s="96">
        <v>2023</v>
      </c>
      <c r="B3" s="94">
        <v>100</v>
      </c>
      <c r="C3" s="95">
        <v>7.15</v>
      </c>
      <c r="D3" s="93">
        <f t="shared" si="0"/>
        <v>1.0715357250010715</v>
      </c>
      <c r="E3" s="97"/>
      <c r="F3" s="92"/>
      <c r="G3" s="92"/>
    </row>
    <row r="4" spans="1:93" x14ac:dyDescent="0.35">
      <c r="A4" s="96">
        <v>2024</v>
      </c>
      <c r="B4" s="94">
        <f>B3*(1+C4/100)</f>
        <v>102.82</v>
      </c>
      <c r="C4" s="95">
        <v>2.82</v>
      </c>
      <c r="D4" s="93">
        <f t="shared" si="0"/>
        <v>1.1017530324461018</v>
      </c>
      <c r="E4" s="97" t="s">
        <v>65</v>
      </c>
      <c r="F4" s="92"/>
      <c r="G4" s="92"/>
    </row>
    <row r="5" spans="1:93" x14ac:dyDescent="0.35">
      <c r="A5" s="96">
        <v>2025</v>
      </c>
      <c r="B5" s="94">
        <f>B4*(1+C5/100)</f>
        <v>105.40078199999998</v>
      </c>
      <c r="C5" s="94">
        <v>2.5099999999999998</v>
      </c>
      <c r="D5" s="93">
        <f>B5/$B$2</f>
        <v>1.1294070335604987</v>
      </c>
      <c r="E5" s="97" t="s">
        <v>65</v>
      </c>
      <c r="F5" s="92"/>
      <c r="G5" s="92"/>
    </row>
    <row r="6" spans="1:93" x14ac:dyDescent="0.35">
      <c r="A6" s="96">
        <v>2026</v>
      </c>
      <c r="B6" s="94">
        <f t="shared" ref="B6:B8" si="1">B5*(1+C6/100)</f>
        <v>107.49825756179997</v>
      </c>
      <c r="C6" s="94">
        <v>1.99</v>
      </c>
      <c r="D6" s="93">
        <f t="shared" si="0"/>
        <v>1.1518822335283525</v>
      </c>
      <c r="E6" s="97" t="s">
        <v>65</v>
      </c>
      <c r="F6" s="92"/>
      <c r="G6" s="92"/>
    </row>
    <row r="7" spans="1:93" x14ac:dyDescent="0.35">
      <c r="A7" s="96">
        <v>2027</v>
      </c>
      <c r="B7" s="94">
        <f t="shared" si="1"/>
        <v>109.60522341001126</v>
      </c>
      <c r="C7" s="95">
        <v>1.96</v>
      </c>
      <c r="D7" s="93">
        <f t="shared" si="0"/>
        <v>1.1744591253055083</v>
      </c>
      <c r="E7" s="97" t="s">
        <v>65</v>
      </c>
      <c r="F7" s="92"/>
      <c r="G7" s="92"/>
    </row>
    <row r="8" spans="1:93" x14ac:dyDescent="0.35">
      <c r="A8" s="96">
        <v>2028</v>
      </c>
      <c r="B8" s="94">
        <f t="shared" si="1"/>
        <v>111.76444631118849</v>
      </c>
      <c r="C8" s="95">
        <v>1.97</v>
      </c>
      <c r="D8" s="93">
        <f t="shared" si="0"/>
        <v>1.1975959700740271</v>
      </c>
      <c r="E8" s="97" t="s">
        <v>65</v>
      </c>
      <c r="F8" s="92"/>
      <c r="G8" s="92"/>
    </row>
    <row r="9" spans="1:93" x14ac:dyDescent="0.35">
      <c r="A9" s="98">
        <v>2029</v>
      </c>
      <c r="B9" s="99">
        <f>B8*(1+C9/100)</f>
        <v>113.96620590351891</v>
      </c>
      <c r="C9" s="100">
        <v>1.97</v>
      </c>
      <c r="D9" s="101">
        <f t="shared" si="0"/>
        <v>1.2211886106844854</v>
      </c>
      <c r="E9" s="102" t="s">
        <v>65</v>
      </c>
      <c r="F9" s="92"/>
      <c r="G9" s="92"/>
    </row>
    <row r="11" spans="1:93" x14ac:dyDescent="0.35">
      <c r="A11" s="44" t="s">
        <v>66</v>
      </c>
      <c r="B11" s="44">
        <f>'Option 1'!B1</f>
        <v>2025</v>
      </c>
      <c r="C11" s="77" cm="1">
        <f t="array" ref="C11">_xlfn.IFS(B11=A5,D5,B11=A6,D6,B11=A7,D7,B11=A8,D8,B11=A9,D9)</f>
        <v>1.1294070335604987</v>
      </c>
    </row>
    <row r="13" spans="1:93" s="6" customFormat="1" ht="13" x14ac:dyDescent="0.3">
      <c r="A13" s="65"/>
      <c r="B13" s="61"/>
      <c r="C13" s="62">
        <v>2023</v>
      </c>
      <c r="D13" s="62">
        <v>2024</v>
      </c>
      <c r="E13" s="62">
        <v>2025</v>
      </c>
      <c r="F13" s="62">
        <v>2026</v>
      </c>
      <c r="G13" s="62">
        <v>2027</v>
      </c>
      <c r="H13" s="62">
        <v>2028</v>
      </c>
      <c r="I13" s="62">
        <v>2029</v>
      </c>
      <c r="J13" s="62">
        <v>2030</v>
      </c>
      <c r="K13" s="62">
        <v>2031</v>
      </c>
      <c r="L13" s="62">
        <v>2032</v>
      </c>
      <c r="M13" s="62">
        <v>2033</v>
      </c>
      <c r="N13" s="62">
        <v>2034</v>
      </c>
      <c r="O13" s="62">
        <v>2035</v>
      </c>
      <c r="P13" s="62">
        <v>2036</v>
      </c>
      <c r="Q13" s="62">
        <v>2037</v>
      </c>
      <c r="R13" s="62">
        <v>2038</v>
      </c>
      <c r="S13" s="62">
        <v>2039</v>
      </c>
      <c r="T13" s="62">
        <v>2040</v>
      </c>
      <c r="U13" s="62">
        <v>2041</v>
      </c>
      <c r="V13" s="62">
        <v>2042</v>
      </c>
      <c r="W13" s="62">
        <v>2043</v>
      </c>
      <c r="X13" s="62">
        <v>2044</v>
      </c>
      <c r="Y13" s="62">
        <v>2045</v>
      </c>
      <c r="Z13" s="62">
        <v>2046</v>
      </c>
      <c r="AA13" s="62">
        <v>2047</v>
      </c>
      <c r="AB13" s="62">
        <v>2048</v>
      </c>
      <c r="AC13" s="62">
        <v>2049</v>
      </c>
      <c r="AD13" s="62">
        <v>2050</v>
      </c>
      <c r="AE13" s="62">
        <v>2051</v>
      </c>
      <c r="AF13" s="62">
        <v>2052</v>
      </c>
      <c r="AG13" s="62">
        <v>2053</v>
      </c>
      <c r="AH13" s="62">
        <v>2054</v>
      </c>
      <c r="AI13" s="62">
        <v>2055</v>
      </c>
      <c r="AJ13" s="62">
        <v>2056</v>
      </c>
      <c r="AK13" s="62">
        <v>2057</v>
      </c>
      <c r="AL13" s="62">
        <v>2058</v>
      </c>
      <c r="AM13" s="62">
        <v>2059</v>
      </c>
      <c r="AN13" s="62">
        <v>2060</v>
      </c>
      <c r="AO13" s="62">
        <v>2061</v>
      </c>
      <c r="AP13" s="62">
        <v>2062</v>
      </c>
      <c r="AQ13" s="62">
        <v>2063</v>
      </c>
      <c r="AR13" s="62">
        <v>2064</v>
      </c>
      <c r="AS13" s="62">
        <v>2065</v>
      </c>
      <c r="AT13" s="62">
        <v>2066</v>
      </c>
      <c r="AU13" s="62">
        <v>2067</v>
      </c>
      <c r="AV13" s="62">
        <v>2068</v>
      </c>
      <c r="AW13" s="62">
        <v>2069</v>
      </c>
      <c r="AX13" s="62">
        <v>2070</v>
      </c>
      <c r="AY13" s="62">
        <v>2071</v>
      </c>
      <c r="AZ13" s="62">
        <v>2072</v>
      </c>
      <c r="BA13" s="62">
        <v>2073</v>
      </c>
      <c r="BB13" s="62">
        <v>2074</v>
      </c>
      <c r="BC13" s="62">
        <v>2075</v>
      </c>
      <c r="BD13" s="62">
        <v>2076</v>
      </c>
      <c r="BE13" s="62">
        <v>2077</v>
      </c>
      <c r="BF13" s="62">
        <v>2078</v>
      </c>
      <c r="BG13" s="62">
        <v>2079</v>
      </c>
      <c r="BH13" s="62">
        <v>2080</v>
      </c>
      <c r="BI13" s="62">
        <v>2081</v>
      </c>
      <c r="BJ13" s="62">
        <v>2082</v>
      </c>
      <c r="BK13" s="62">
        <v>2083</v>
      </c>
      <c r="BL13" s="62">
        <v>2084</v>
      </c>
      <c r="BM13" s="62">
        <v>2085</v>
      </c>
      <c r="BN13" s="62">
        <v>2086</v>
      </c>
      <c r="BO13" s="62">
        <v>2087</v>
      </c>
      <c r="BP13" s="62">
        <v>2088</v>
      </c>
      <c r="BQ13" s="62">
        <v>2089</v>
      </c>
      <c r="BR13" s="62">
        <v>2090</v>
      </c>
      <c r="BS13" s="62">
        <v>2091</v>
      </c>
      <c r="BT13" s="62">
        <v>2092</v>
      </c>
      <c r="BU13" s="62">
        <v>2093</v>
      </c>
      <c r="BV13" s="62">
        <v>2094</v>
      </c>
      <c r="BW13" s="62">
        <v>2095</v>
      </c>
      <c r="BX13" s="62">
        <v>2096</v>
      </c>
      <c r="BY13" s="62">
        <v>2097</v>
      </c>
      <c r="BZ13" s="62">
        <v>2098</v>
      </c>
      <c r="CA13" s="62">
        <v>2099</v>
      </c>
      <c r="CB13" s="62">
        <v>2100</v>
      </c>
    </row>
    <row r="14" spans="1:93" x14ac:dyDescent="0.35">
      <c r="A14" s="63" t="s">
        <v>30</v>
      </c>
      <c r="B14" s="60"/>
      <c r="C14" s="60"/>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60"/>
      <c r="AW14" s="60"/>
      <c r="AX14" s="60"/>
      <c r="AY14" s="60"/>
      <c r="AZ14" s="60"/>
      <c r="BA14" s="60"/>
      <c r="BB14" s="60"/>
      <c r="BC14" s="60"/>
      <c r="BD14" s="60"/>
      <c r="BE14" s="60"/>
      <c r="BF14" s="60"/>
      <c r="BG14" s="60"/>
      <c r="BH14" s="60"/>
      <c r="BI14" s="60"/>
      <c r="BJ14" s="60"/>
      <c r="BK14" s="60"/>
      <c r="BL14" s="60"/>
      <c r="BM14" s="60"/>
      <c r="BN14" s="60"/>
      <c r="BO14" s="60"/>
      <c r="BP14" s="60"/>
      <c r="BQ14" s="60"/>
      <c r="BR14" s="60"/>
      <c r="BS14" s="60"/>
      <c r="BT14" s="60"/>
      <c r="BU14" s="60"/>
      <c r="BV14" s="60"/>
      <c r="BW14" s="60"/>
      <c r="BX14" s="60"/>
      <c r="BY14" s="60"/>
      <c r="BZ14" s="60"/>
      <c r="CA14" s="60"/>
      <c r="CB14" s="60"/>
    </row>
    <row r="15" spans="1:93" x14ac:dyDescent="0.35">
      <c r="A15" s="68" t="str">
        <f>'Results Summary'!K4</f>
        <v>CENTRAL SCENARIO</v>
      </c>
      <c r="B15" s="60" t="s">
        <v>32</v>
      </c>
      <c r="C15" s="64" cm="1">
        <f t="array" ref="C15:CB15">_xlfn.XLOOKUP($A$15,energy_prices!A5:A7,energy_prices!Z5:CY7*'Rebased Costs'!C11*0.01, ,0)</f>
        <v>0.16036991388410951</v>
      </c>
      <c r="D15" s="64">
        <v>0.16120691785555252</v>
      </c>
      <c r="E15" s="64">
        <v>0.1475727045377121</v>
      </c>
      <c r="F15" s="64">
        <v>0.13786702819018068</v>
      </c>
      <c r="G15" s="64">
        <v>0.12376489877142084</v>
      </c>
      <c r="H15" s="64">
        <v>0.11166174831535393</v>
      </c>
      <c r="I15" s="64">
        <v>0.11158499436645147</v>
      </c>
      <c r="J15" s="64">
        <v>0.11309724060443035</v>
      </c>
      <c r="K15" s="64">
        <v>0.11685302411481187</v>
      </c>
      <c r="L15" s="64">
        <v>0.11589924922337258</v>
      </c>
      <c r="M15" s="64">
        <v>0.11371063087088633</v>
      </c>
      <c r="N15" s="64">
        <v>0.11012189221852349</v>
      </c>
      <c r="O15" s="64">
        <v>0.11438292960489774</v>
      </c>
      <c r="P15" s="64">
        <v>0.11599256960077158</v>
      </c>
      <c r="Q15" s="64">
        <v>0.10954646366216782</v>
      </c>
      <c r="R15" s="64">
        <v>0.11095720057214603</v>
      </c>
      <c r="S15" s="64">
        <v>0.11243095653973495</v>
      </c>
      <c r="T15" s="64">
        <v>0.11264525581166263</v>
      </c>
      <c r="U15" s="64">
        <v>0.11311316910425102</v>
      </c>
      <c r="V15" s="64">
        <v>0.11585618397278136</v>
      </c>
      <c r="W15" s="64">
        <v>0.1133493014800363</v>
      </c>
      <c r="X15" s="64">
        <v>0.11336266717341481</v>
      </c>
      <c r="Y15" s="64">
        <v>0.11189919625074496</v>
      </c>
      <c r="Z15" s="64">
        <v>0.10955976916829613</v>
      </c>
      <c r="AA15" s="64">
        <v>0.10768043759784149</v>
      </c>
      <c r="AB15" s="64">
        <v>0.11326495795107663</v>
      </c>
      <c r="AC15" s="64">
        <v>0.11260582617785954</v>
      </c>
      <c r="AD15" s="64">
        <v>0.10971356534786304</v>
      </c>
      <c r="AE15" s="64">
        <v>0.10971356534786304</v>
      </c>
      <c r="AF15" s="64">
        <v>0.10971356534786304</v>
      </c>
      <c r="AG15" s="64">
        <v>0.10971356534786304</v>
      </c>
      <c r="AH15" s="64">
        <v>0.10971356534786304</v>
      </c>
      <c r="AI15" s="64">
        <v>0.10971356534786304</v>
      </c>
      <c r="AJ15" s="64">
        <v>0.10971356534786304</v>
      </c>
      <c r="AK15" s="64">
        <v>0.10971356534786304</v>
      </c>
      <c r="AL15" s="64">
        <v>0.10971356534786304</v>
      </c>
      <c r="AM15" s="64">
        <v>0.10971356534786304</v>
      </c>
      <c r="AN15" s="64">
        <v>0.10971356534786304</v>
      </c>
      <c r="AO15" s="64">
        <v>0.10971356534786304</v>
      </c>
      <c r="AP15" s="64">
        <v>0.10971356534786304</v>
      </c>
      <c r="AQ15" s="64">
        <v>0.10971356534786304</v>
      </c>
      <c r="AR15" s="64">
        <v>0.10971356534786304</v>
      </c>
      <c r="AS15" s="64">
        <v>0.10971356534786304</v>
      </c>
      <c r="AT15" s="64">
        <v>0.10971356534786304</v>
      </c>
      <c r="AU15" s="64">
        <v>0.10971356534786304</v>
      </c>
      <c r="AV15" s="64">
        <v>0.10971356534786304</v>
      </c>
      <c r="AW15" s="64">
        <v>0.10971356534786304</v>
      </c>
      <c r="AX15" s="64">
        <v>0.10971356534786304</v>
      </c>
      <c r="AY15" s="64">
        <v>0.10971356534786304</v>
      </c>
      <c r="AZ15" s="64">
        <v>0.10971356534786304</v>
      </c>
      <c r="BA15" s="64">
        <v>0.10971356534786304</v>
      </c>
      <c r="BB15" s="64">
        <v>0.10971356534786304</v>
      </c>
      <c r="BC15" s="64">
        <v>0.10971356534786304</v>
      </c>
      <c r="BD15" s="64">
        <v>0.10971356534786304</v>
      </c>
      <c r="BE15" s="64">
        <v>0.10971356534786304</v>
      </c>
      <c r="BF15" s="64">
        <v>0.10971356534786304</v>
      </c>
      <c r="BG15" s="64">
        <v>0.10971356534786304</v>
      </c>
      <c r="BH15" s="64">
        <v>0.10971356534786304</v>
      </c>
      <c r="BI15" s="64">
        <v>0.10971356534786304</v>
      </c>
      <c r="BJ15" s="64">
        <v>0.10971356534786304</v>
      </c>
      <c r="BK15" s="64">
        <v>0.10971356534786304</v>
      </c>
      <c r="BL15" s="64">
        <v>0.10971356534786304</v>
      </c>
      <c r="BM15" s="64">
        <v>0.10971356534786304</v>
      </c>
      <c r="BN15" s="64">
        <v>0.10971356534786304</v>
      </c>
      <c r="BO15" s="64">
        <v>0.10971356534786304</v>
      </c>
      <c r="BP15" s="64">
        <v>0.10971356534786304</v>
      </c>
      <c r="BQ15" s="64">
        <v>0.10971356534786304</v>
      </c>
      <c r="BR15" s="64">
        <v>0.10971356534786304</v>
      </c>
      <c r="BS15" s="64">
        <v>0.10971356534786304</v>
      </c>
      <c r="BT15" s="64">
        <v>0.10971356534786304</v>
      </c>
      <c r="BU15" s="64">
        <v>0.10971356534786304</v>
      </c>
      <c r="BV15" s="64">
        <v>0.10971356534786304</v>
      </c>
      <c r="BW15" s="64">
        <v>0.10971356534786304</v>
      </c>
      <c r="BX15" s="64">
        <v>0.10971356534786304</v>
      </c>
      <c r="BY15" s="64">
        <v>0.10971356534786304</v>
      </c>
      <c r="BZ15" s="64">
        <v>0.10971356534786304</v>
      </c>
      <c r="CA15" s="64">
        <v>0.10971356534786304</v>
      </c>
      <c r="CB15" s="64">
        <v>0.10971356534786304</v>
      </c>
      <c r="CC15" s="45"/>
      <c r="CD15" s="45"/>
      <c r="CE15" s="45"/>
      <c r="CF15" s="45"/>
      <c r="CG15" s="45"/>
      <c r="CH15" s="45"/>
      <c r="CI15" s="45"/>
      <c r="CJ15" s="45"/>
      <c r="CK15" s="45"/>
      <c r="CL15" s="45"/>
      <c r="CM15" s="45"/>
      <c r="CN15" s="45"/>
      <c r="CO15" s="45"/>
    </row>
    <row r="16" spans="1:93" x14ac:dyDescent="0.35">
      <c r="A16" s="67"/>
      <c r="B16" s="60"/>
      <c r="C16" s="64"/>
      <c r="D16" s="64"/>
      <c r="E16" s="64"/>
      <c r="F16" s="64"/>
      <c r="G16" s="64"/>
      <c r="H16" s="64"/>
      <c r="I16" s="64"/>
      <c r="J16" s="64"/>
      <c r="K16" s="64"/>
      <c r="L16" s="64"/>
      <c r="M16" s="64"/>
      <c r="N16" s="64"/>
      <c r="O16" s="64"/>
      <c r="P16" s="64"/>
      <c r="Q16" s="64"/>
      <c r="R16" s="64"/>
      <c r="S16" s="64"/>
      <c r="T16" s="64"/>
      <c r="U16" s="64"/>
      <c r="V16" s="64"/>
      <c r="W16" s="64"/>
      <c r="X16" s="64"/>
      <c r="Y16" s="64"/>
      <c r="Z16" s="64"/>
      <c r="AA16" s="64"/>
      <c r="AB16" s="64"/>
      <c r="AC16" s="64"/>
      <c r="AD16" s="64"/>
      <c r="AE16" s="64"/>
      <c r="AF16" s="64"/>
      <c r="AG16" s="64"/>
      <c r="AH16" s="64"/>
      <c r="AI16" s="64"/>
      <c r="AJ16" s="64"/>
      <c r="AK16" s="64"/>
      <c r="AL16" s="64"/>
      <c r="AM16" s="64"/>
      <c r="AN16" s="64"/>
      <c r="AO16" s="64"/>
      <c r="AP16" s="64"/>
      <c r="AQ16" s="64"/>
      <c r="AR16" s="64"/>
      <c r="AS16" s="64"/>
      <c r="AT16" s="64"/>
      <c r="AU16" s="64"/>
      <c r="AV16" s="64"/>
      <c r="AW16" s="64"/>
      <c r="AX16" s="64"/>
      <c r="AY16" s="64"/>
      <c r="AZ16" s="64"/>
      <c r="BA16" s="64"/>
      <c r="BB16" s="64"/>
      <c r="BC16" s="64"/>
      <c r="BD16" s="64"/>
      <c r="BE16" s="64"/>
      <c r="BF16" s="64"/>
      <c r="BG16" s="64"/>
      <c r="BH16" s="64"/>
      <c r="BI16" s="64"/>
      <c r="BJ16" s="64"/>
      <c r="BK16" s="64"/>
      <c r="BL16" s="64"/>
      <c r="BM16" s="64"/>
      <c r="BN16" s="64"/>
      <c r="BO16" s="64"/>
      <c r="BP16" s="64"/>
      <c r="BQ16" s="64"/>
      <c r="BR16" s="64"/>
      <c r="BS16" s="64"/>
      <c r="BT16" s="64"/>
      <c r="BU16" s="64"/>
      <c r="BV16" s="64"/>
      <c r="BW16" s="64"/>
      <c r="BX16" s="64"/>
      <c r="BY16" s="64"/>
      <c r="BZ16" s="64"/>
      <c r="CA16" s="64"/>
      <c r="CB16" s="64"/>
    </row>
    <row r="17" spans="1:80" x14ac:dyDescent="0.35">
      <c r="A17" s="63" t="s">
        <v>31</v>
      </c>
      <c r="B17" s="60"/>
      <c r="C17" s="64"/>
      <c r="D17" s="64"/>
      <c r="E17" s="64"/>
      <c r="F17" s="64"/>
      <c r="G17" s="64"/>
      <c r="H17" s="64"/>
      <c r="I17" s="64"/>
      <c r="J17" s="64"/>
      <c r="K17" s="64"/>
      <c r="L17" s="64"/>
      <c r="M17" s="64"/>
      <c r="N17" s="64"/>
      <c r="O17" s="64"/>
      <c r="P17" s="64"/>
      <c r="Q17" s="64"/>
      <c r="R17" s="64"/>
      <c r="S17" s="64"/>
      <c r="T17" s="64"/>
      <c r="U17" s="64"/>
      <c r="V17" s="64"/>
      <c r="W17" s="64"/>
      <c r="X17" s="64"/>
      <c r="Y17" s="64"/>
      <c r="Z17" s="64"/>
      <c r="AA17" s="64"/>
      <c r="AB17" s="64"/>
      <c r="AC17" s="64"/>
      <c r="AD17" s="64"/>
      <c r="AE17" s="64"/>
      <c r="AF17" s="64"/>
      <c r="AG17" s="64"/>
      <c r="AH17" s="64"/>
      <c r="AI17" s="64"/>
      <c r="AJ17" s="64"/>
      <c r="AK17" s="64"/>
      <c r="AL17" s="64"/>
      <c r="AM17" s="64"/>
      <c r="AN17" s="64"/>
      <c r="AO17" s="64"/>
      <c r="AP17" s="64"/>
      <c r="AQ17" s="64"/>
      <c r="AR17" s="64"/>
      <c r="AS17" s="64"/>
      <c r="AT17" s="64"/>
      <c r="AU17" s="64"/>
      <c r="AV17" s="64"/>
      <c r="AW17" s="64"/>
      <c r="AX17" s="64"/>
      <c r="AY17" s="64"/>
      <c r="AZ17" s="64"/>
      <c r="BA17" s="64"/>
      <c r="BB17" s="64"/>
      <c r="BC17" s="64"/>
      <c r="BD17" s="64"/>
      <c r="BE17" s="64"/>
      <c r="BF17" s="64"/>
      <c r="BG17" s="64"/>
      <c r="BH17" s="64"/>
      <c r="BI17" s="64"/>
      <c r="BJ17" s="64"/>
      <c r="BK17" s="64"/>
      <c r="BL17" s="64"/>
      <c r="BM17" s="64"/>
      <c r="BN17" s="64"/>
      <c r="BO17" s="64"/>
      <c r="BP17" s="64"/>
      <c r="BQ17" s="64"/>
      <c r="BR17" s="64"/>
      <c r="BS17" s="64"/>
      <c r="BT17" s="64"/>
      <c r="BU17" s="64"/>
      <c r="BV17" s="64"/>
      <c r="BW17" s="64"/>
      <c r="BX17" s="64"/>
      <c r="BY17" s="64"/>
      <c r="BZ17" s="64"/>
      <c r="CA17" s="64"/>
      <c r="CB17" s="64"/>
    </row>
    <row r="18" spans="1:80" x14ac:dyDescent="0.35">
      <c r="A18" s="69" t="str">
        <f>'Results Summary'!K6</f>
        <v>CENTRAL SCENARIO</v>
      </c>
      <c r="B18" s="60" t="s">
        <v>46</v>
      </c>
      <c r="C18" s="64" cm="1">
        <f t="array" ref="C18:CB18">_xlfn.XLOOKUP($A$18,'Carbon Values'!A4:A6,'Carbon Values'!Y4:CX6*'Rebased Costs'!C11*(1/1000),,0)</f>
        <v>0.2992928638935321</v>
      </c>
      <c r="D18" s="64">
        <v>0.30381049202777416</v>
      </c>
      <c r="E18" s="64">
        <v>0.30832812016201616</v>
      </c>
      <c r="F18" s="64">
        <v>0.31284574829625816</v>
      </c>
      <c r="G18" s="64">
        <v>0.31736337643050011</v>
      </c>
      <c r="H18" s="64">
        <v>0.32301041159830263</v>
      </c>
      <c r="I18" s="64">
        <v>0.32752803973254457</v>
      </c>
      <c r="J18" s="64">
        <v>0.33204566786678663</v>
      </c>
      <c r="K18" s="64">
        <v>0.33769270303458909</v>
      </c>
      <c r="L18" s="64">
        <v>0.34333973820239155</v>
      </c>
      <c r="M18" s="64">
        <v>0.34785736633663356</v>
      </c>
      <c r="N18" s="64">
        <v>0.35350440150443607</v>
      </c>
      <c r="O18" s="64">
        <v>0.35915143667223859</v>
      </c>
      <c r="P18" s="64">
        <v>0.36366906480648054</v>
      </c>
      <c r="Q18" s="64">
        <v>0.36931609997428311</v>
      </c>
      <c r="R18" s="64">
        <v>0.37496313514208557</v>
      </c>
      <c r="S18" s="64">
        <v>0.38061017030988803</v>
      </c>
      <c r="T18" s="64">
        <v>0.38738661251125106</v>
      </c>
      <c r="U18" s="64">
        <v>0.39303364767905358</v>
      </c>
      <c r="V18" s="64">
        <v>0.39868068284685604</v>
      </c>
      <c r="W18" s="64">
        <v>0.4043277180146585</v>
      </c>
      <c r="X18" s="64">
        <v>0.41110416021602153</v>
      </c>
      <c r="Y18" s="64">
        <v>0.41675119538382399</v>
      </c>
      <c r="Z18" s="64">
        <v>0.42352763758518702</v>
      </c>
      <c r="AA18" s="64">
        <v>0.42917467275298948</v>
      </c>
      <c r="AB18" s="64">
        <v>0.43595111495435246</v>
      </c>
      <c r="AC18" s="64">
        <v>0.44272755715571549</v>
      </c>
      <c r="AD18" s="64">
        <v>0.44950399935707847</v>
      </c>
      <c r="AE18" s="64">
        <v>0.45628044155844144</v>
      </c>
      <c r="AF18" s="64">
        <v>0.46305688375980447</v>
      </c>
      <c r="AG18" s="64">
        <v>0.46983332596116745</v>
      </c>
      <c r="AH18" s="64">
        <v>0.47660976816253042</v>
      </c>
      <c r="AI18" s="64">
        <v>0.48338621036389345</v>
      </c>
      <c r="AJ18" s="64">
        <v>0.49129205959881694</v>
      </c>
      <c r="AK18" s="64">
        <v>0.49806850180017992</v>
      </c>
      <c r="AL18" s="64">
        <v>0.50597435103510335</v>
      </c>
      <c r="AM18" s="64">
        <v>0.5138802002700269</v>
      </c>
      <c r="AN18" s="64">
        <v>0.52065664247138987</v>
      </c>
      <c r="AO18" s="64">
        <v>0.52856249170631342</v>
      </c>
      <c r="AP18" s="64">
        <v>0.53646834094123685</v>
      </c>
      <c r="AQ18" s="64">
        <v>0.5443741901761604</v>
      </c>
      <c r="AR18" s="64">
        <v>0.5534094464446444</v>
      </c>
      <c r="AS18" s="64">
        <v>0.56131529567956784</v>
      </c>
      <c r="AT18" s="64">
        <v>0.57035055194805184</v>
      </c>
      <c r="AU18" s="64">
        <v>0.57825640118297528</v>
      </c>
      <c r="AV18" s="64">
        <v>0.58729165745145928</v>
      </c>
      <c r="AW18" s="64">
        <v>0.59632691371994329</v>
      </c>
      <c r="AX18" s="64">
        <v>0.60423276295486672</v>
      </c>
      <c r="AY18" s="64">
        <v>0.61439742625691118</v>
      </c>
      <c r="AZ18" s="64">
        <v>0.6234326825253953</v>
      </c>
      <c r="BA18" s="64">
        <v>0.6324679387938793</v>
      </c>
      <c r="BB18" s="64">
        <v>0.64150319506236331</v>
      </c>
      <c r="BC18" s="64">
        <v>0.65166785836440777</v>
      </c>
      <c r="BD18" s="64">
        <v>0.66183252166645223</v>
      </c>
      <c r="BE18" s="64">
        <v>0.67086777793493613</v>
      </c>
      <c r="BF18" s="64">
        <v>0.6810324412369807</v>
      </c>
      <c r="BG18" s="64">
        <v>0.69119710453902516</v>
      </c>
      <c r="BH18" s="64">
        <v>0.70136176784106963</v>
      </c>
      <c r="BI18" s="64">
        <v>0.71265583817667477</v>
      </c>
      <c r="BJ18" s="64">
        <v>0.72282050147871924</v>
      </c>
      <c r="BK18" s="64">
        <v>0.73411457181432416</v>
      </c>
      <c r="BL18" s="64">
        <v>0.74540864214992919</v>
      </c>
      <c r="BM18" s="64">
        <v>0.75557330545197365</v>
      </c>
      <c r="BN18" s="64">
        <v>0.76799678282113903</v>
      </c>
      <c r="BO18" s="64">
        <v>0.77929085315674407</v>
      </c>
      <c r="BP18" s="64">
        <v>0.7905849234923491</v>
      </c>
      <c r="BQ18" s="64">
        <v>0.80300840086151459</v>
      </c>
      <c r="BR18" s="64">
        <v>0.81430247119711952</v>
      </c>
      <c r="BS18" s="64">
        <v>0.82672594856628512</v>
      </c>
      <c r="BT18" s="64">
        <v>0.8391494259354505</v>
      </c>
      <c r="BU18" s="64">
        <v>0.8515729033046161</v>
      </c>
      <c r="BV18" s="64">
        <v>0.86399638067378148</v>
      </c>
      <c r="BW18" s="64">
        <v>0.87754926507650755</v>
      </c>
      <c r="BX18" s="64">
        <v>0.89110214947923339</v>
      </c>
      <c r="BY18" s="64">
        <v>0.90352562684839899</v>
      </c>
      <c r="BZ18" s="64">
        <v>0.91707851125112494</v>
      </c>
      <c r="CA18" s="64">
        <v>0.93176080268741135</v>
      </c>
      <c r="CB18" s="64">
        <v>0.94531368709013741</v>
      </c>
    </row>
    <row r="19" spans="1:80" x14ac:dyDescent="0.35">
      <c r="A19" s="66"/>
      <c r="B19" s="60"/>
      <c r="C19" s="64"/>
      <c r="D19" s="64"/>
      <c r="E19" s="64"/>
      <c r="F19" s="64"/>
      <c r="G19" s="64"/>
      <c r="H19" s="64"/>
      <c r="I19" s="64"/>
      <c r="J19" s="64"/>
      <c r="K19" s="64"/>
      <c r="L19" s="64"/>
      <c r="M19" s="64"/>
      <c r="N19" s="64"/>
      <c r="O19" s="64"/>
      <c r="P19" s="64"/>
      <c r="Q19" s="64"/>
      <c r="R19" s="64"/>
      <c r="S19" s="64"/>
      <c r="T19" s="64"/>
      <c r="U19" s="64"/>
      <c r="V19" s="64"/>
      <c r="W19" s="64"/>
      <c r="X19" s="64"/>
      <c r="Y19" s="64"/>
      <c r="Z19" s="64"/>
      <c r="AA19" s="64"/>
      <c r="AB19" s="64"/>
      <c r="AC19" s="64"/>
      <c r="AD19" s="64"/>
      <c r="AE19" s="64"/>
      <c r="AF19" s="64"/>
      <c r="AG19" s="64"/>
      <c r="AH19" s="64"/>
      <c r="AI19" s="64"/>
      <c r="AJ19" s="64"/>
      <c r="AK19" s="64"/>
      <c r="AL19" s="64"/>
      <c r="AM19" s="64"/>
      <c r="AN19" s="64"/>
      <c r="AO19" s="64"/>
      <c r="AP19" s="64"/>
      <c r="AQ19" s="64"/>
      <c r="AR19" s="64"/>
      <c r="AS19" s="64"/>
      <c r="AT19" s="64"/>
      <c r="AU19" s="64"/>
      <c r="AV19" s="64"/>
      <c r="AW19" s="64"/>
      <c r="AX19" s="64"/>
      <c r="AY19" s="64"/>
      <c r="AZ19" s="64"/>
      <c r="BA19" s="64"/>
      <c r="BB19" s="64"/>
      <c r="BC19" s="64"/>
      <c r="BD19" s="64"/>
      <c r="BE19" s="64"/>
      <c r="BF19" s="64"/>
      <c r="BG19" s="64"/>
      <c r="BH19" s="64"/>
      <c r="BI19" s="64"/>
      <c r="BJ19" s="64"/>
      <c r="BK19" s="64"/>
      <c r="BL19" s="64"/>
      <c r="BM19" s="64"/>
      <c r="BN19" s="64"/>
      <c r="BO19" s="64"/>
      <c r="BP19" s="64"/>
      <c r="BQ19" s="64"/>
      <c r="BR19" s="64"/>
      <c r="BS19" s="64"/>
      <c r="BT19" s="64"/>
      <c r="BU19" s="64"/>
      <c r="BV19" s="64"/>
      <c r="BW19" s="64"/>
      <c r="BX19" s="64"/>
      <c r="BY19" s="64"/>
      <c r="BZ19" s="64"/>
      <c r="CA19" s="64"/>
      <c r="CB19" s="64"/>
    </row>
    <row r="20" spans="1:80" x14ac:dyDescent="0.35">
      <c r="A20" s="63" t="s">
        <v>33</v>
      </c>
      <c r="B20" s="60"/>
      <c r="C20" s="64"/>
      <c r="D20" s="64"/>
      <c r="E20" s="64"/>
      <c r="F20" s="64"/>
      <c r="G20" s="64"/>
      <c r="H20" s="64"/>
      <c r="I20" s="64"/>
      <c r="J20" s="64"/>
      <c r="K20" s="64"/>
      <c r="L20" s="64"/>
      <c r="M20" s="64"/>
      <c r="N20" s="64"/>
      <c r="O20" s="64"/>
      <c r="P20" s="64"/>
      <c r="Q20" s="64"/>
      <c r="R20" s="64"/>
      <c r="S20" s="64"/>
      <c r="T20" s="64"/>
      <c r="U20" s="64"/>
      <c r="V20" s="64"/>
      <c r="W20" s="64"/>
      <c r="X20" s="64"/>
      <c r="Y20" s="64"/>
      <c r="Z20" s="64"/>
      <c r="AA20" s="64"/>
      <c r="AB20" s="64"/>
      <c r="AC20" s="64"/>
      <c r="AD20" s="64"/>
      <c r="AE20" s="64"/>
      <c r="AF20" s="64"/>
      <c r="AG20" s="64"/>
      <c r="AH20" s="64"/>
      <c r="AI20" s="64"/>
      <c r="AJ20" s="64"/>
      <c r="AK20" s="64"/>
      <c r="AL20" s="64"/>
      <c r="AM20" s="64"/>
      <c r="AN20" s="64"/>
      <c r="AO20" s="64"/>
      <c r="AP20" s="64"/>
      <c r="AQ20" s="64"/>
      <c r="AR20" s="64"/>
      <c r="AS20" s="64"/>
      <c r="AT20" s="64"/>
      <c r="AU20" s="64"/>
      <c r="AV20" s="64"/>
      <c r="AW20" s="64"/>
      <c r="AX20" s="64"/>
      <c r="AY20" s="64"/>
      <c r="AZ20" s="64"/>
      <c r="BA20" s="64"/>
      <c r="BB20" s="64"/>
      <c r="BC20" s="64"/>
      <c r="BD20" s="64"/>
      <c r="BE20" s="64"/>
      <c r="BF20" s="64"/>
      <c r="BG20" s="64"/>
      <c r="BH20" s="64"/>
      <c r="BI20" s="64"/>
      <c r="BJ20" s="64"/>
      <c r="BK20" s="64"/>
      <c r="BL20" s="64"/>
      <c r="BM20" s="64"/>
      <c r="BN20" s="64"/>
      <c r="BO20" s="64"/>
      <c r="BP20" s="64"/>
      <c r="BQ20" s="64"/>
      <c r="BR20" s="64"/>
      <c r="BS20" s="64"/>
      <c r="BT20" s="64"/>
      <c r="BU20" s="64"/>
      <c r="BV20" s="64"/>
      <c r="BW20" s="64"/>
      <c r="BX20" s="64"/>
      <c r="BY20" s="64"/>
      <c r="BZ20" s="64"/>
      <c r="CA20" s="64"/>
      <c r="CB20" s="64"/>
    </row>
    <row r="21" spans="1:80" x14ac:dyDescent="0.35">
      <c r="A21" s="69" t="s">
        <v>27</v>
      </c>
      <c r="B21" s="60" t="s">
        <v>32</v>
      </c>
      <c r="C21" s="64" cm="1">
        <f t="array" ref="C21:CB21">_xlfn.XLOOKUP('Rebased Costs'!$A$22,'Air Quality'!B11:B11,'Air Quality'!D11:CC11*'Rebased Costs'!C11*0.01,,0)</f>
        <v>1.6622491614256742E-3</v>
      </c>
      <c r="D21" s="64">
        <v>1.5639304033693486E-3</v>
      </c>
      <c r="E21" s="64">
        <v>1.4600310800254291E-3</v>
      </c>
      <c r="F21" s="64">
        <v>1.3502344389293357E-3</v>
      </c>
      <c r="G21" s="64">
        <v>1.2342057487705E-3</v>
      </c>
      <c r="H21" s="64">
        <v>1.1115912789144264E-3</v>
      </c>
      <c r="I21" s="64">
        <v>9.8201722100249903E-4</v>
      </c>
      <c r="J21" s="64">
        <v>8.4508854934187811E-4</v>
      </c>
      <c r="K21" s="64">
        <v>6.8376730030077887E-4</v>
      </c>
      <c r="L21" s="64">
        <v>5.5324110275155856E-4</v>
      </c>
      <c r="M21" s="64">
        <v>4.4763140565382746E-4</v>
      </c>
      <c r="N21" s="64">
        <v>3.621818305455922E-4</v>
      </c>
      <c r="O21" s="64">
        <v>2.9304395697115097E-4</v>
      </c>
      <c r="P21" s="64">
        <v>2.3710399991061862E-4</v>
      </c>
      <c r="Q21" s="64">
        <v>1.9184257322579456E-4</v>
      </c>
      <c r="R21" s="64">
        <v>1.5522122324283119E-4</v>
      </c>
      <c r="S21" s="64">
        <v>1.2559062224756106E-4</v>
      </c>
      <c r="T21" s="64">
        <v>1.0161628717391288E-4</v>
      </c>
      <c r="U21" s="64">
        <v>8.4355582257695727E-5</v>
      </c>
      <c r="V21" s="64">
        <v>8.0054728708178343E-5</v>
      </c>
      <c r="W21" s="64">
        <v>7.8420282983293114E-5</v>
      </c>
      <c r="X21" s="64">
        <v>7.3707136045188885E-5</v>
      </c>
      <c r="Y21" s="64">
        <v>6.2594453355408082E-5</v>
      </c>
      <c r="Z21" s="64">
        <v>5.6830506862920176E-5</v>
      </c>
      <c r="AA21" s="64">
        <v>5.2400114847931315E-5</v>
      </c>
      <c r="AB21" s="64">
        <v>4.9733154077659295E-5</v>
      </c>
      <c r="AC21" s="64">
        <v>4.6278737645094759E-5</v>
      </c>
      <c r="AD21" s="64">
        <v>4.5484216063039991E-5</v>
      </c>
      <c r="AE21" s="64">
        <v>4.5484216063039991E-5</v>
      </c>
      <c r="AF21" s="64">
        <v>4.5484216063039991E-5</v>
      </c>
      <c r="AG21" s="64">
        <v>4.5484216063039991E-5</v>
      </c>
      <c r="AH21" s="64">
        <v>4.5484216063039991E-5</v>
      </c>
      <c r="AI21" s="64">
        <v>4.5484216063039991E-5</v>
      </c>
      <c r="AJ21" s="64">
        <v>4.5484216063039991E-5</v>
      </c>
      <c r="AK21" s="64">
        <v>4.5484216063039991E-5</v>
      </c>
      <c r="AL21" s="64">
        <v>4.5484216063039991E-5</v>
      </c>
      <c r="AM21" s="64">
        <v>4.5484216063039991E-5</v>
      </c>
      <c r="AN21" s="64">
        <v>4.5484216063039991E-5</v>
      </c>
      <c r="AO21" s="64">
        <v>4.5484216063039991E-5</v>
      </c>
      <c r="AP21" s="64">
        <v>4.5484216063039991E-5</v>
      </c>
      <c r="AQ21" s="64">
        <v>4.5484216063039991E-5</v>
      </c>
      <c r="AR21" s="64">
        <v>4.5484216063039991E-5</v>
      </c>
      <c r="AS21" s="64">
        <v>4.5484216063039991E-5</v>
      </c>
      <c r="AT21" s="64">
        <v>4.5484216063039991E-5</v>
      </c>
      <c r="AU21" s="64">
        <v>4.5484216063039991E-5</v>
      </c>
      <c r="AV21" s="64">
        <v>4.5484216063039991E-5</v>
      </c>
      <c r="AW21" s="64">
        <v>4.5484216063039991E-5</v>
      </c>
      <c r="AX21" s="64">
        <v>4.5484216063039991E-5</v>
      </c>
      <c r="AY21" s="64">
        <v>4.5484216063039991E-5</v>
      </c>
      <c r="AZ21" s="64">
        <v>4.5484216063039991E-5</v>
      </c>
      <c r="BA21" s="64">
        <v>4.5484216063039991E-5</v>
      </c>
      <c r="BB21" s="64">
        <v>4.5484216063039991E-5</v>
      </c>
      <c r="BC21" s="64">
        <v>4.5484216063039991E-5</v>
      </c>
      <c r="BD21" s="64">
        <v>4.5484216063039991E-5</v>
      </c>
      <c r="BE21" s="64">
        <v>4.5484216063039991E-5</v>
      </c>
      <c r="BF21" s="64">
        <v>4.5484216063039991E-5</v>
      </c>
      <c r="BG21" s="64">
        <v>4.5484216063039991E-5</v>
      </c>
      <c r="BH21" s="64">
        <v>4.5484216063039991E-5</v>
      </c>
      <c r="BI21" s="64">
        <v>4.5484216063039991E-5</v>
      </c>
      <c r="BJ21" s="64">
        <v>4.5484216063039991E-5</v>
      </c>
      <c r="BK21" s="64">
        <v>4.5484216063039991E-5</v>
      </c>
      <c r="BL21" s="64">
        <v>4.5484216063039991E-5</v>
      </c>
      <c r="BM21" s="64">
        <v>4.5484216063039991E-5</v>
      </c>
      <c r="BN21" s="64">
        <v>4.5484216063039991E-5</v>
      </c>
      <c r="BO21" s="64">
        <v>4.5484216063039991E-5</v>
      </c>
      <c r="BP21" s="64">
        <v>4.5484216063039991E-5</v>
      </c>
      <c r="BQ21" s="64">
        <v>4.5484216063039991E-5</v>
      </c>
      <c r="BR21" s="64">
        <v>4.5484216063039991E-5</v>
      </c>
      <c r="BS21" s="64">
        <v>4.5484216063039991E-5</v>
      </c>
      <c r="BT21" s="64">
        <v>4.5484216063039991E-5</v>
      </c>
      <c r="BU21" s="64">
        <v>4.5484216063039991E-5</v>
      </c>
      <c r="BV21" s="64">
        <v>4.5484216063039991E-5</v>
      </c>
      <c r="BW21" s="64">
        <v>4.5484216063039991E-5</v>
      </c>
      <c r="BX21" s="64">
        <v>4.5484216063039991E-5</v>
      </c>
      <c r="BY21" s="64">
        <v>4.5484216063039991E-5</v>
      </c>
      <c r="BZ21" s="64">
        <v>4.5484216063039991E-5</v>
      </c>
      <c r="CA21" s="64">
        <v>4.5484216063039991E-5</v>
      </c>
      <c r="CB21" s="64">
        <v>4.5484216063039991E-5</v>
      </c>
    </row>
    <row r="22" spans="1:80" x14ac:dyDescent="0.35">
      <c r="A22" s="69" t="s">
        <v>28</v>
      </c>
      <c r="B22" s="60"/>
      <c r="C22" s="60"/>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60"/>
      <c r="AY22" s="60"/>
      <c r="AZ22" s="60"/>
      <c r="BA22" s="60"/>
      <c r="BB22" s="60"/>
      <c r="BC22" s="60"/>
      <c r="BD22" s="60"/>
      <c r="BE22" s="60"/>
      <c r="BF22" s="60"/>
      <c r="BG22" s="60"/>
      <c r="BH22" s="60"/>
      <c r="BI22" s="60"/>
      <c r="BJ22" s="60"/>
      <c r="BK22" s="60"/>
      <c r="BL22" s="60"/>
      <c r="BM22" s="60"/>
      <c r="BN22" s="60"/>
      <c r="BO22" s="60"/>
      <c r="BP22" s="60"/>
      <c r="BQ22" s="60"/>
      <c r="BR22" s="60"/>
      <c r="BS22" s="60"/>
      <c r="BT22" s="60"/>
      <c r="BU22" s="60"/>
      <c r="BV22" s="60"/>
      <c r="BW22" s="60"/>
      <c r="BX22" s="60"/>
      <c r="BY22" s="60"/>
      <c r="BZ22" s="60"/>
      <c r="CA22" s="60"/>
      <c r="CB22" s="60"/>
    </row>
    <row r="23" spans="1:80" x14ac:dyDescent="0.35">
      <c r="A23" s="66"/>
      <c r="B23" s="60"/>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60"/>
      <c r="AD23" s="60"/>
      <c r="AE23" s="60"/>
      <c r="AF23" s="60"/>
      <c r="AG23" s="60"/>
      <c r="AH23" s="60"/>
      <c r="AI23" s="60"/>
      <c r="AJ23" s="60"/>
      <c r="AK23" s="60"/>
      <c r="AL23" s="60"/>
      <c r="AM23" s="60"/>
      <c r="AN23" s="60"/>
      <c r="AO23" s="60"/>
      <c r="AP23" s="60"/>
      <c r="AQ23" s="60"/>
      <c r="AR23" s="60"/>
      <c r="AS23" s="60"/>
      <c r="AT23" s="60"/>
      <c r="AU23" s="60"/>
      <c r="AV23" s="60"/>
      <c r="AW23" s="60"/>
      <c r="AX23" s="60"/>
      <c r="AY23" s="60"/>
      <c r="AZ23" s="60"/>
      <c r="BA23" s="60"/>
      <c r="BB23" s="60"/>
      <c r="BC23" s="60"/>
      <c r="BD23" s="60"/>
      <c r="BE23" s="60"/>
      <c r="BF23" s="60"/>
      <c r="BG23" s="60"/>
      <c r="BH23" s="60"/>
      <c r="BI23" s="60"/>
      <c r="BJ23" s="60"/>
      <c r="BK23" s="60"/>
      <c r="BL23" s="60"/>
      <c r="BM23" s="60"/>
      <c r="BN23" s="60"/>
      <c r="BO23" s="60"/>
      <c r="BP23" s="60"/>
      <c r="BQ23" s="60"/>
      <c r="BR23" s="60"/>
      <c r="BS23" s="60"/>
      <c r="BT23" s="60"/>
      <c r="BU23" s="60"/>
      <c r="BV23" s="60"/>
      <c r="BW23" s="60"/>
      <c r="BX23" s="60"/>
      <c r="BY23" s="60"/>
      <c r="BZ23" s="60"/>
      <c r="CA23" s="60"/>
      <c r="CB23" s="60"/>
    </row>
    <row r="24" spans="1:80" x14ac:dyDescent="0.35">
      <c r="A24" s="63" t="s">
        <v>54</v>
      </c>
      <c r="B24" s="60"/>
      <c r="C24" s="60"/>
      <c r="D24" s="60"/>
      <c r="E24" s="60"/>
      <c r="F24" s="60"/>
      <c r="G24" s="60"/>
      <c r="H24" s="60"/>
      <c r="I24" s="60"/>
      <c r="J24" s="60"/>
      <c r="K24" s="60"/>
      <c r="L24" s="60"/>
      <c r="M24" s="60"/>
      <c r="N24" s="60"/>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c r="BN24" s="60"/>
      <c r="BO24" s="60"/>
      <c r="BP24" s="60"/>
      <c r="BQ24" s="60"/>
      <c r="BR24" s="60"/>
      <c r="BS24" s="60"/>
      <c r="BT24" s="60"/>
      <c r="BU24" s="60"/>
      <c r="BV24" s="60"/>
      <c r="BW24" s="60"/>
      <c r="BX24" s="60"/>
      <c r="BY24" s="60"/>
      <c r="BZ24" s="60"/>
      <c r="CA24" s="60"/>
      <c r="CB24" s="60"/>
    </row>
    <row r="25" spans="1:80" x14ac:dyDescent="0.35">
      <c r="A25" s="69" t="s">
        <v>39</v>
      </c>
      <c r="B25" s="60" t="s">
        <v>55</v>
      </c>
      <c r="C25" s="64">
        <f>'Electricity Emission Factor'!R12</f>
        <v>0.2430508019102354</v>
      </c>
      <c r="D25" s="64">
        <f>'Electricity Emission Factor'!S12</f>
        <v>0.22576108294425876</v>
      </c>
      <c r="E25" s="64">
        <f>'Electricity Emission Factor'!T12</f>
        <v>0.20718478431050966</v>
      </c>
      <c r="F25" s="64">
        <f>'Electricity Emission Factor'!U12</f>
        <v>0.18722616777028214</v>
      </c>
      <c r="G25" s="64">
        <f>'Electricity Emission Factor'!V12</f>
        <v>0.16578237091636333</v>
      </c>
      <c r="H25" s="64">
        <f>'Electricity Emission Factor'!W12</f>
        <v>0.14274287704236066</v>
      </c>
      <c r="I25" s="64">
        <f>'Electricity Emission Factor'!X12</f>
        <v>0.11798894556342118</v>
      </c>
      <c r="J25" s="64">
        <f>'Electricity Emission Factor'!Y12</f>
        <v>9.1393000052853668E-2</v>
      </c>
      <c r="K25" s="64">
        <f>'Electricity Emission Factor'!Z12</f>
        <v>7.01399706451033E-2</v>
      </c>
      <c r="L25" s="64">
        <f>'Electricity Emission Factor'!AA12</f>
        <v>5.3829237241920937E-2</v>
      </c>
      <c r="M25" s="64">
        <f>'Electricity Emission Factor'!AB12</f>
        <v>4.1311491228137522E-2</v>
      </c>
      <c r="N25" s="64">
        <f>'Electricity Emission Factor'!AC12</f>
        <v>3.1704690516465142E-2</v>
      </c>
      <c r="O25" s="64">
        <f>'Electricity Emission Factor'!AD12</f>
        <v>2.4331907923483415E-2</v>
      </c>
      <c r="P25" s="64">
        <f>'Electricity Emission Factor'!AE12</f>
        <v>1.8673632625097251E-2</v>
      </c>
      <c r="Q25" s="64">
        <f>'Electricity Emission Factor'!AF12</f>
        <v>1.4331163693108988E-2</v>
      </c>
      <c r="R25" s="64">
        <f>'Electricity Emission Factor'!AG12</f>
        <v>1.0998516299536319E-2</v>
      </c>
      <c r="S25" s="64">
        <f>'Electricity Emission Factor'!AH12</f>
        <v>8.4408610062372078E-3</v>
      </c>
      <c r="T25" s="64">
        <f>'Electricity Emission Factor'!AI12</f>
        <v>6.4779769003587805E-3</v>
      </c>
      <c r="U25" s="64">
        <f>'Electricity Emission Factor'!AJ12</f>
        <v>6.1115430663522896E-3</v>
      </c>
      <c r="V25" s="64">
        <f>'Electricity Emission Factor'!AK12</f>
        <v>3.8878448275416521E-3</v>
      </c>
      <c r="W25" s="64">
        <f>'Electricity Emission Factor'!AL12</f>
        <v>2.9879564149106687E-3</v>
      </c>
      <c r="X25" s="64">
        <f>'Electricity Emission Factor'!AM12</f>
        <v>2.1093064437426468E-3</v>
      </c>
      <c r="Y25" s="64">
        <f>'Electricity Emission Factor'!AN12</f>
        <v>1.3506219169588784E-3</v>
      </c>
      <c r="Z25" s="64">
        <f>'Electricity Emission Factor'!AO12</f>
        <v>1.3945885194798042E-3</v>
      </c>
      <c r="AA25" s="64">
        <f>'Electricity Emission Factor'!AP12</f>
        <v>1.3993051363904428E-3</v>
      </c>
      <c r="AB25" s="64">
        <f>'Electricity Emission Factor'!AQ12</f>
        <v>1.4772591106795776E-3</v>
      </c>
      <c r="AC25" s="64">
        <f>'Electricity Emission Factor'!AR12</f>
        <v>1.5134477169513251E-3</v>
      </c>
      <c r="AD25" s="64">
        <f>'Electricity Emission Factor'!AS12</f>
        <v>1.3843550262030583E-3</v>
      </c>
      <c r="AE25" s="64">
        <f>'Electricity Emission Factor'!AT12</f>
        <v>2.4551799531234053E-3</v>
      </c>
      <c r="AF25" s="64">
        <f>'Electricity Emission Factor'!AU12</f>
        <v>2.4551799531234053E-3</v>
      </c>
      <c r="AG25" s="64">
        <f>'Electricity Emission Factor'!AV12</f>
        <v>2.4551799531234053E-3</v>
      </c>
      <c r="AH25" s="64">
        <f>'Electricity Emission Factor'!AW12</f>
        <v>2.4551799531234053E-3</v>
      </c>
      <c r="AI25" s="64">
        <f>'Electricity Emission Factor'!AX12</f>
        <v>2.4551799531234053E-3</v>
      </c>
      <c r="AJ25" s="64">
        <f>'Electricity Emission Factor'!AY12</f>
        <v>2.4551799531234053E-3</v>
      </c>
      <c r="AK25" s="64">
        <f>'Electricity Emission Factor'!AZ12</f>
        <v>2.4551799531234053E-3</v>
      </c>
      <c r="AL25" s="64">
        <f>'Electricity Emission Factor'!BA12</f>
        <v>2.4551799531234053E-3</v>
      </c>
      <c r="AM25" s="64">
        <f>'Electricity Emission Factor'!BB12</f>
        <v>2.4551799531234053E-3</v>
      </c>
      <c r="AN25" s="64">
        <f>'Electricity Emission Factor'!BC12</f>
        <v>2.4551799531234053E-3</v>
      </c>
      <c r="AO25" s="64">
        <f>'Electricity Emission Factor'!BD12</f>
        <v>2.4551799531234053E-3</v>
      </c>
      <c r="AP25" s="64">
        <f>'Electricity Emission Factor'!BE12</f>
        <v>2.4551799531234053E-3</v>
      </c>
      <c r="AQ25" s="64">
        <f>'Electricity Emission Factor'!BF12</f>
        <v>2.4551799531234053E-3</v>
      </c>
      <c r="AR25" s="64">
        <f>'Electricity Emission Factor'!BG12</f>
        <v>2.4551799531234053E-3</v>
      </c>
      <c r="AS25" s="64">
        <f>'Electricity Emission Factor'!BH12</f>
        <v>2.4551799531234053E-3</v>
      </c>
      <c r="AT25" s="64">
        <f>'Electricity Emission Factor'!BI12</f>
        <v>2.4551799531234053E-3</v>
      </c>
      <c r="AU25" s="64">
        <f>'Electricity Emission Factor'!BJ12</f>
        <v>2.4551799531234053E-3</v>
      </c>
      <c r="AV25" s="64">
        <f>'Electricity Emission Factor'!BK12</f>
        <v>2.4551799531234053E-3</v>
      </c>
      <c r="AW25" s="64">
        <f>'Electricity Emission Factor'!BL12</f>
        <v>2.4551799531234053E-3</v>
      </c>
      <c r="AX25" s="64">
        <f>'Electricity Emission Factor'!BM12</f>
        <v>2.4551799531234053E-3</v>
      </c>
      <c r="AY25" s="64">
        <f>'Electricity Emission Factor'!BN12</f>
        <v>2.4551799531234053E-3</v>
      </c>
      <c r="AZ25" s="64">
        <f>'Electricity Emission Factor'!BO12</f>
        <v>2.4551799531234053E-3</v>
      </c>
      <c r="BA25" s="64">
        <f>'Electricity Emission Factor'!BP12</f>
        <v>2.4551799531234053E-3</v>
      </c>
      <c r="BB25" s="64">
        <f>'Electricity Emission Factor'!BQ12</f>
        <v>2.4551799531234053E-3</v>
      </c>
      <c r="BC25" s="64">
        <f>'Electricity Emission Factor'!BR12</f>
        <v>2.4551799531234053E-3</v>
      </c>
      <c r="BD25" s="64">
        <f>'Electricity Emission Factor'!BS12</f>
        <v>2.4551799531234053E-3</v>
      </c>
      <c r="BE25" s="64">
        <f>'Electricity Emission Factor'!BT12</f>
        <v>2.4551799531234053E-3</v>
      </c>
      <c r="BF25" s="64">
        <f>'Electricity Emission Factor'!BU12</f>
        <v>2.4551799531234053E-3</v>
      </c>
      <c r="BG25" s="64">
        <f>'Electricity Emission Factor'!BV12</f>
        <v>2.4551799531234053E-3</v>
      </c>
      <c r="BH25" s="64">
        <f>'Electricity Emission Factor'!BW12</f>
        <v>2.4551799531234053E-3</v>
      </c>
      <c r="BI25" s="64">
        <f>'Electricity Emission Factor'!BX12</f>
        <v>2.4551799531234053E-3</v>
      </c>
      <c r="BJ25" s="64">
        <f>'Electricity Emission Factor'!BY12</f>
        <v>2.4551799531234053E-3</v>
      </c>
      <c r="BK25" s="64">
        <f>'Electricity Emission Factor'!BZ12</f>
        <v>2.4551799531234053E-3</v>
      </c>
      <c r="BL25" s="64">
        <f>'Electricity Emission Factor'!CA12</f>
        <v>2.4551799531234053E-3</v>
      </c>
      <c r="BM25" s="64">
        <f>'Electricity Emission Factor'!CB12</f>
        <v>2.4551799531234053E-3</v>
      </c>
      <c r="BN25" s="64">
        <f>'Electricity Emission Factor'!CC12</f>
        <v>2.4551799531234053E-3</v>
      </c>
      <c r="BO25" s="64">
        <f>'Electricity Emission Factor'!CD12</f>
        <v>2.4551799531234053E-3</v>
      </c>
      <c r="BP25" s="64">
        <f>'Electricity Emission Factor'!CE12</f>
        <v>2.4551799531234053E-3</v>
      </c>
      <c r="BQ25" s="64">
        <f>'Electricity Emission Factor'!CF12</f>
        <v>2.4551799531234053E-3</v>
      </c>
      <c r="BR25" s="64">
        <f>'Electricity Emission Factor'!CG12</f>
        <v>2.4551799531234053E-3</v>
      </c>
      <c r="BS25" s="64">
        <f>'Electricity Emission Factor'!CH12</f>
        <v>2.4551799531234053E-3</v>
      </c>
      <c r="BT25" s="64">
        <f>'Electricity Emission Factor'!CI12</f>
        <v>2.4551799531234053E-3</v>
      </c>
      <c r="BU25" s="64">
        <f>'Electricity Emission Factor'!CJ12</f>
        <v>2.4551799531234053E-3</v>
      </c>
      <c r="BV25" s="64">
        <f>'Electricity Emission Factor'!CK12</f>
        <v>2.4551799531234053E-3</v>
      </c>
      <c r="BW25" s="64">
        <f>'Electricity Emission Factor'!CL12</f>
        <v>2.4551799531234053E-3</v>
      </c>
      <c r="BX25" s="64">
        <f>'Electricity Emission Factor'!CM12</f>
        <v>2.4551799531234053E-3</v>
      </c>
      <c r="BY25" s="64">
        <f>'Electricity Emission Factor'!CN12</f>
        <v>2.4551799531234053E-3</v>
      </c>
      <c r="BZ25" s="64">
        <f>'Electricity Emission Factor'!CO12</f>
        <v>2.4551799531234053E-3</v>
      </c>
      <c r="CA25" s="64">
        <f>'Electricity Emission Factor'!CP12</f>
        <v>2.4551799531234053E-3</v>
      </c>
      <c r="CB25" s="64">
        <f>'Electricity Emission Factor'!CQ12</f>
        <v>2.4551799531234053E-3</v>
      </c>
    </row>
    <row r="26" spans="1:80" x14ac:dyDescent="0.35">
      <c r="A26" s="69" t="s">
        <v>40</v>
      </c>
      <c r="B26" s="60"/>
      <c r="C26" s="60"/>
      <c r="D26" s="60"/>
      <c r="E26" s="60"/>
      <c r="F26" s="60"/>
      <c r="G26" s="60"/>
      <c r="H26" s="60"/>
      <c r="I26" s="60"/>
      <c r="J26" s="60"/>
      <c r="K26" s="60"/>
      <c r="L26" s="60"/>
      <c r="M26" s="60"/>
      <c r="N26" s="60"/>
      <c r="O26" s="60"/>
      <c r="P26" s="60"/>
      <c r="Q26" s="60"/>
      <c r="R26" s="60"/>
      <c r="S26" s="60"/>
      <c r="T26" s="60"/>
      <c r="U26" s="60"/>
      <c r="V26" s="60"/>
      <c r="W26" s="60"/>
      <c r="X26" s="60"/>
      <c r="Y26" s="60"/>
      <c r="Z26" s="60"/>
      <c r="AA26" s="60"/>
      <c r="AB26" s="60"/>
      <c r="AC26" s="60"/>
      <c r="AD26" s="60"/>
      <c r="AE26" s="60"/>
      <c r="AF26" s="60"/>
      <c r="AG26" s="60"/>
      <c r="AH26" s="60"/>
      <c r="AI26" s="60"/>
      <c r="AJ26" s="60"/>
      <c r="AK26" s="60"/>
      <c r="AL26" s="60"/>
      <c r="AM26" s="60"/>
      <c r="AN26" s="60"/>
      <c r="AO26" s="60"/>
      <c r="AP26" s="60"/>
      <c r="AQ26" s="60"/>
      <c r="AR26" s="60"/>
      <c r="AS26" s="60"/>
      <c r="AT26" s="60"/>
      <c r="AU26" s="60"/>
      <c r="AV26" s="60"/>
      <c r="AW26" s="60"/>
      <c r="AX26" s="60"/>
      <c r="AY26" s="60"/>
      <c r="AZ26" s="60"/>
      <c r="BA26" s="60"/>
      <c r="BB26" s="60"/>
      <c r="BC26" s="60"/>
      <c r="BD26" s="60"/>
      <c r="BE26" s="60"/>
      <c r="BF26" s="60"/>
      <c r="BG26" s="60"/>
      <c r="BH26" s="60"/>
      <c r="BI26" s="60"/>
      <c r="BJ26" s="60"/>
      <c r="BK26" s="60"/>
      <c r="BL26" s="60"/>
      <c r="BM26" s="60"/>
      <c r="BN26" s="60"/>
      <c r="BO26" s="60"/>
      <c r="BP26" s="60"/>
      <c r="BQ26" s="60"/>
      <c r="BR26" s="60"/>
      <c r="BS26" s="60"/>
      <c r="BT26" s="60"/>
      <c r="BU26" s="60"/>
      <c r="BV26" s="60"/>
      <c r="BW26" s="60"/>
      <c r="BX26" s="60"/>
      <c r="BY26" s="60"/>
      <c r="BZ26" s="60"/>
      <c r="CA26" s="60"/>
      <c r="CB26" s="60"/>
    </row>
    <row r="27" spans="1:80" x14ac:dyDescent="0.35">
      <c r="A27" s="69"/>
      <c r="B27" s="60"/>
      <c r="C27" s="60"/>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60"/>
      <c r="AD27" s="60"/>
      <c r="AE27" s="60"/>
      <c r="AF27" s="60"/>
      <c r="AG27" s="60"/>
      <c r="AH27" s="60"/>
      <c r="AI27" s="60"/>
      <c r="AJ27" s="60"/>
      <c r="AK27" s="60"/>
      <c r="AL27" s="60"/>
      <c r="AM27" s="60"/>
      <c r="AN27" s="60"/>
      <c r="AO27" s="60"/>
      <c r="AP27" s="60"/>
      <c r="AQ27" s="60"/>
      <c r="AR27" s="60"/>
      <c r="AS27" s="60"/>
      <c r="AT27" s="60"/>
      <c r="AU27" s="60"/>
      <c r="AV27" s="60"/>
      <c r="AW27" s="60"/>
      <c r="AX27" s="60"/>
      <c r="AY27" s="60"/>
      <c r="AZ27" s="60"/>
      <c r="BA27" s="60"/>
      <c r="BB27" s="60"/>
      <c r="BC27" s="60"/>
      <c r="BD27" s="60"/>
      <c r="BE27" s="60"/>
      <c r="BF27" s="60"/>
      <c r="BG27" s="60"/>
      <c r="BH27" s="60"/>
      <c r="BI27" s="60"/>
      <c r="BJ27" s="60"/>
      <c r="BK27" s="60"/>
      <c r="BL27" s="60"/>
      <c r="BM27" s="60"/>
      <c r="BN27" s="60"/>
      <c r="BO27" s="60"/>
      <c r="BP27" s="60"/>
      <c r="BQ27" s="60"/>
      <c r="BR27" s="60"/>
      <c r="BS27" s="60"/>
      <c r="BT27" s="60"/>
      <c r="BU27" s="60"/>
      <c r="BV27" s="60"/>
      <c r="BW27" s="60"/>
      <c r="BX27" s="60"/>
      <c r="BY27" s="60"/>
      <c r="BZ27" s="60"/>
      <c r="CA27" s="60"/>
      <c r="CB27" s="60"/>
    </row>
    <row r="28" spans="1:80" x14ac:dyDescent="0.35">
      <c r="A28" s="66"/>
      <c r="B28" s="60"/>
      <c r="C28" s="60"/>
      <c r="D28" s="60"/>
      <c r="E28" s="60"/>
      <c r="F28" s="60"/>
      <c r="G28" s="60"/>
      <c r="H28" s="60"/>
      <c r="I28" s="60"/>
      <c r="J28" s="60"/>
      <c r="K28" s="60"/>
      <c r="L28" s="60"/>
      <c r="M28" s="60"/>
      <c r="N28" s="60"/>
      <c r="O28" s="60"/>
      <c r="P28" s="60"/>
      <c r="Q28" s="60"/>
      <c r="R28" s="60"/>
      <c r="S28" s="60"/>
      <c r="T28" s="60"/>
      <c r="U28" s="60"/>
      <c r="V28" s="60"/>
      <c r="W28" s="60"/>
      <c r="X28" s="60"/>
      <c r="Y28" s="60"/>
      <c r="Z28" s="60"/>
      <c r="AA28" s="60"/>
      <c r="AB28" s="60"/>
      <c r="AC28" s="60"/>
      <c r="AD28" s="60"/>
      <c r="AE28" s="60"/>
      <c r="AF28" s="60"/>
      <c r="AG28" s="60"/>
      <c r="AH28" s="60"/>
      <c r="AI28" s="60"/>
      <c r="AJ28" s="60"/>
      <c r="AK28" s="60"/>
      <c r="AL28" s="60"/>
      <c r="AM28" s="60"/>
      <c r="AN28" s="60"/>
      <c r="AO28" s="60"/>
      <c r="AP28" s="60"/>
      <c r="AQ28" s="60"/>
      <c r="AR28" s="60"/>
      <c r="AS28" s="60"/>
      <c r="AT28" s="60"/>
      <c r="AU28" s="60"/>
      <c r="AV28" s="60"/>
      <c r="AW28" s="60"/>
      <c r="AX28" s="60"/>
      <c r="AY28" s="60"/>
      <c r="AZ28" s="60"/>
      <c r="BA28" s="60"/>
      <c r="BB28" s="60"/>
      <c r="BC28" s="60"/>
      <c r="BD28" s="60"/>
      <c r="BE28" s="60"/>
      <c r="BF28" s="60"/>
      <c r="BG28" s="60"/>
      <c r="BH28" s="60"/>
      <c r="BI28" s="60"/>
      <c r="BJ28" s="60"/>
      <c r="BK28" s="60"/>
      <c r="BL28" s="60"/>
      <c r="BM28" s="60"/>
      <c r="BN28" s="60"/>
      <c r="BO28" s="60"/>
      <c r="BP28" s="60"/>
      <c r="BQ28" s="60"/>
      <c r="BR28" s="60"/>
      <c r="BS28" s="60"/>
      <c r="BT28" s="60"/>
      <c r="BU28" s="60"/>
      <c r="BV28" s="60"/>
      <c r="BW28" s="60"/>
      <c r="BX28" s="60"/>
      <c r="BY28" s="60"/>
      <c r="BZ28" s="60"/>
      <c r="CA28" s="60"/>
      <c r="CB28" s="60"/>
    </row>
  </sheetData>
  <dataValidations count="3">
    <dataValidation type="list" allowBlank="1" showInputMessage="1" showErrorMessage="1" sqref="A21" xr:uid="{1C3638A3-402F-4F25-A29A-9A77B512636C}">
      <formula1>"NATIONAL AVERAGE, DOMESTIC: Inner conurbation, DOMESTIC: Urban big, DOMESTIC: Urban medium, DOMESTIC: Urban small, DOMESTIC: Rural"</formula1>
    </dataValidation>
    <dataValidation type="list" allowBlank="1" showInputMessage="1" showErrorMessage="1" sqref="A26" xr:uid="{7FFDA93F-E98A-4CF4-9EE3-096D9417817A}">
      <formula1>"Consumption-based, Generation-based"</formula1>
    </dataValidation>
    <dataValidation type="list" allowBlank="1" showInputMessage="1" showErrorMessage="1" sqref="A25" xr:uid="{8859F18D-98DB-4C04-8A67-6956ACA7C3AF}">
      <formula1>"Long-run marginal, Grid average"</formula1>
    </dataValidation>
  </dataValidations>
  <pageMargins left="0.7" right="0.7" top="0.75" bottom="0.75" header="0.3" footer="0.3"/>
  <tableParts count="1">
    <tablePart r:id="rId1"/>
  </tableParts>
  <extLst>
    <ext xmlns:x14="http://schemas.microsoft.com/office/spreadsheetml/2009/9/main" uri="{CCE6A557-97BC-4b89-ADB6-D9C93CAAB3DF}">
      <x14:dataValidations xmlns:xm="http://schemas.microsoft.com/office/excel/2006/main" count="1">
        <x14:dataValidation type="list" allowBlank="1" showInputMessage="1" showErrorMessage="1" xr:uid="{7DFB7D6B-A02D-4303-90D2-019E7E0A58A2}">
          <x14:formula1>
            <xm:f>'Electricity Emission Factor'!$D$12:$D$12</xm:f>
          </x14:formula1>
          <xm:sqref>A27</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089280-5C28-4F9A-A1F4-168D201361AC}">
  <dimension ref="B2:H27"/>
  <sheetViews>
    <sheetView workbookViewId="0">
      <selection activeCell="K29" sqref="K29"/>
    </sheetView>
  </sheetViews>
  <sheetFormatPr defaultRowHeight="14.5" x14ac:dyDescent="0.35"/>
  <sheetData>
    <row r="2" spans="2:8" x14ac:dyDescent="0.35">
      <c r="B2" t="s">
        <v>99</v>
      </c>
    </row>
    <row r="4" spans="2:8" ht="15" thickBot="1" x14ac:dyDescent="0.4"/>
    <row r="5" spans="2:8" x14ac:dyDescent="0.35">
      <c r="B5" s="107" t="s">
        <v>80</v>
      </c>
      <c r="C5" s="108"/>
      <c r="D5" s="108"/>
      <c r="E5" s="108"/>
      <c r="F5" s="108"/>
      <c r="G5" s="108"/>
      <c r="H5" s="109"/>
    </row>
    <row r="6" spans="2:8" ht="15" thickBot="1" x14ac:dyDescent="0.4">
      <c r="B6" s="110" t="s">
        <v>100</v>
      </c>
      <c r="C6" s="111"/>
      <c r="D6" s="111"/>
      <c r="E6" s="111"/>
      <c r="F6" s="111"/>
      <c r="G6" s="111"/>
      <c r="H6" s="112"/>
    </row>
    <row r="7" spans="2:8" ht="15" thickBot="1" x14ac:dyDescent="0.4"/>
    <row r="8" spans="2:8" x14ac:dyDescent="0.35">
      <c r="B8" s="107" t="s">
        <v>81</v>
      </c>
      <c r="C8" s="108"/>
      <c r="D8" s="108"/>
      <c r="E8" s="108"/>
      <c r="F8" s="108"/>
      <c r="G8" s="108"/>
      <c r="H8" s="109"/>
    </row>
    <row r="9" spans="2:8" x14ac:dyDescent="0.35">
      <c r="B9" s="113" t="s">
        <v>101</v>
      </c>
      <c r="C9" s="106"/>
      <c r="D9" s="106"/>
      <c r="E9" s="106"/>
      <c r="F9" s="106"/>
      <c r="G9" s="106"/>
      <c r="H9" s="114"/>
    </row>
    <row r="10" spans="2:8" x14ac:dyDescent="0.35">
      <c r="B10" s="113"/>
      <c r="C10" s="106"/>
      <c r="D10" s="106"/>
      <c r="E10" s="106"/>
      <c r="F10" s="106"/>
      <c r="G10" s="106"/>
      <c r="H10" s="114"/>
    </row>
    <row r="11" spans="2:8" ht="15" thickBot="1" x14ac:dyDescent="0.4">
      <c r="B11" s="110" t="s">
        <v>102</v>
      </c>
      <c r="C11" s="111"/>
      <c r="D11" s="111"/>
      <c r="E11" s="111"/>
      <c r="F11" s="111"/>
      <c r="G11" s="111"/>
      <c r="H11" s="112"/>
    </row>
    <row r="12" spans="2:8" ht="15" thickBot="1" x14ac:dyDescent="0.4"/>
    <row r="13" spans="2:8" x14ac:dyDescent="0.35">
      <c r="B13" s="107" t="s">
        <v>82</v>
      </c>
      <c r="C13" s="108"/>
      <c r="D13" s="108"/>
      <c r="E13" s="108"/>
      <c r="F13" s="108"/>
      <c r="G13" s="108"/>
      <c r="H13" s="109"/>
    </row>
    <row r="14" spans="2:8" x14ac:dyDescent="0.35">
      <c r="B14" s="113" t="s">
        <v>103</v>
      </c>
      <c r="C14" s="106"/>
      <c r="D14" s="106"/>
      <c r="E14" s="106"/>
      <c r="F14" s="106"/>
      <c r="G14" s="106"/>
      <c r="H14" s="114"/>
    </row>
    <row r="15" spans="2:8" x14ac:dyDescent="0.35">
      <c r="B15" s="113"/>
      <c r="C15" s="106"/>
      <c r="D15" s="106"/>
      <c r="E15" s="106"/>
      <c r="F15" s="106"/>
      <c r="G15" s="106"/>
      <c r="H15" s="114"/>
    </row>
    <row r="16" spans="2:8" ht="15" thickBot="1" x14ac:dyDescent="0.4">
      <c r="B16" s="110" t="s">
        <v>104</v>
      </c>
      <c r="C16" s="111"/>
      <c r="D16" s="111"/>
      <c r="E16" s="111"/>
      <c r="F16" s="111"/>
      <c r="G16" s="111"/>
      <c r="H16" s="112"/>
    </row>
    <row r="17" spans="2:8" ht="15" thickBot="1" x14ac:dyDescent="0.4"/>
    <row r="18" spans="2:8" x14ac:dyDescent="0.35">
      <c r="B18" s="107" t="s">
        <v>83</v>
      </c>
      <c r="C18" s="108"/>
      <c r="D18" s="108"/>
      <c r="E18" s="108"/>
      <c r="F18" s="108"/>
      <c r="G18" s="108"/>
      <c r="H18" s="109"/>
    </row>
    <row r="19" spans="2:8" x14ac:dyDescent="0.35">
      <c r="B19" s="113" t="s">
        <v>105</v>
      </c>
      <c r="C19" s="106"/>
      <c r="D19" s="106"/>
      <c r="E19" s="106"/>
      <c r="F19" s="106"/>
      <c r="G19" s="106"/>
      <c r="H19" s="114"/>
    </row>
    <row r="20" spans="2:8" x14ac:dyDescent="0.35">
      <c r="B20" s="113"/>
      <c r="C20" s="106"/>
      <c r="D20" s="106"/>
      <c r="E20" s="106"/>
      <c r="F20" s="106"/>
      <c r="G20" s="106"/>
      <c r="H20" s="114"/>
    </row>
    <row r="21" spans="2:8" x14ac:dyDescent="0.35">
      <c r="B21" s="113" t="s">
        <v>104</v>
      </c>
      <c r="C21" s="106"/>
      <c r="D21" s="106"/>
      <c r="E21" s="106"/>
      <c r="F21" s="106"/>
      <c r="G21" s="106"/>
      <c r="H21" s="114"/>
    </row>
    <row r="22" spans="2:8" x14ac:dyDescent="0.35">
      <c r="B22" s="113"/>
      <c r="C22" s="106"/>
      <c r="D22" s="106"/>
      <c r="E22" s="106"/>
      <c r="F22" s="106"/>
      <c r="G22" s="106"/>
      <c r="H22" s="114"/>
    </row>
    <row r="23" spans="2:8" ht="15" thickBot="1" x14ac:dyDescent="0.4">
      <c r="B23" s="110" t="s">
        <v>106</v>
      </c>
      <c r="C23" s="111"/>
      <c r="D23" s="111"/>
      <c r="E23" s="111"/>
      <c r="F23" s="111"/>
      <c r="G23" s="111"/>
      <c r="H23" s="112"/>
    </row>
    <row r="25" spans="2:8" x14ac:dyDescent="0.35">
      <c r="B25" t="s">
        <v>107</v>
      </c>
    </row>
    <row r="27" spans="2:8" x14ac:dyDescent="0.35">
      <c r="B27" t="s">
        <v>121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5C8288-DB0F-4115-87B4-F34204E75899}">
  <dimension ref="A1:AB65"/>
  <sheetViews>
    <sheetView zoomScale="85" zoomScaleNormal="85" workbookViewId="0">
      <pane xSplit="1" ySplit="4" topLeftCell="M25" activePane="bottomRight" state="frozen"/>
      <selection pane="topRight" activeCell="B1" sqref="B1"/>
      <selection pane="bottomLeft" activeCell="A5" sqref="A5"/>
      <selection pane="bottomRight" activeCell="U58" sqref="U58"/>
    </sheetView>
  </sheetViews>
  <sheetFormatPr defaultRowHeight="14.5" x14ac:dyDescent="0.35"/>
  <cols>
    <col min="1" max="1" width="62.7265625" style="1" bestFit="1" customWidth="1"/>
    <col min="2" max="2" width="19.7265625" bestFit="1" customWidth="1"/>
    <col min="3" max="26" width="15.26953125" bestFit="1" customWidth="1"/>
    <col min="27" max="27" width="15.26953125" customWidth="1"/>
    <col min="28" max="28" width="15.26953125" bestFit="1" customWidth="1"/>
  </cols>
  <sheetData>
    <row r="1" spans="1:28" ht="24" customHeight="1" x14ac:dyDescent="0.45">
      <c r="A1" s="122" t="s">
        <v>71</v>
      </c>
      <c r="B1" s="85">
        <v>2025</v>
      </c>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6"/>
    </row>
    <row r="2" spans="1:28" ht="15" thickBot="1" x14ac:dyDescent="0.4">
      <c r="A2" s="123" t="s">
        <v>0</v>
      </c>
      <c r="B2" s="74" t="s">
        <v>108</v>
      </c>
      <c r="C2" s="75"/>
      <c r="D2" s="75"/>
      <c r="E2" s="76"/>
      <c r="F2" s="137"/>
      <c r="G2" s="137"/>
      <c r="H2" s="137"/>
      <c r="I2" s="137"/>
      <c r="J2" s="137"/>
      <c r="K2" s="137"/>
      <c r="L2" s="137"/>
      <c r="M2" s="137"/>
      <c r="N2" s="137"/>
      <c r="O2" s="137"/>
      <c r="P2" s="137"/>
      <c r="Q2" s="137"/>
      <c r="R2" s="137"/>
      <c r="S2" s="137"/>
      <c r="T2" s="137"/>
      <c r="U2" s="137"/>
      <c r="V2" s="137"/>
      <c r="W2" s="137"/>
      <c r="X2" s="137"/>
      <c r="Y2" s="137"/>
      <c r="Z2" s="137"/>
      <c r="AA2" s="137"/>
      <c r="AB2" s="138"/>
    </row>
    <row r="3" spans="1:28" x14ac:dyDescent="0.35">
      <c r="A3" s="124" t="s">
        <v>1</v>
      </c>
      <c r="B3" s="127">
        <v>0</v>
      </c>
      <c r="C3" s="127">
        <f>B3+1</f>
        <v>1</v>
      </c>
      <c r="D3" s="127">
        <f t="shared" ref="D3:S4" si="0">C3+1</f>
        <v>2</v>
      </c>
      <c r="E3" s="127">
        <f t="shared" si="0"/>
        <v>3</v>
      </c>
      <c r="F3" s="128">
        <f t="shared" si="0"/>
        <v>4</v>
      </c>
      <c r="G3" s="128">
        <f t="shared" si="0"/>
        <v>5</v>
      </c>
      <c r="H3" s="128">
        <f t="shared" si="0"/>
        <v>6</v>
      </c>
      <c r="I3" s="128">
        <f t="shared" si="0"/>
        <v>7</v>
      </c>
      <c r="J3" s="128">
        <f t="shared" si="0"/>
        <v>8</v>
      </c>
      <c r="K3" s="128">
        <f t="shared" si="0"/>
        <v>9</v>
      </c>
      <c r="L3" s="128">
        <f t="shared" si="0"/>
        <v>10</v>
      </c>
      <c r="M3" s="128">
        <f t="shared" si="0"/>
        <v>11</v>
      </c>
      <c r="N3" s="128">
        <f t="shared" si="0"/>
        <v>12</v>
      </c>
      <c r="O3" s="128">
        <f t="shared" si="0"/>
        <v>13</v>
      </c>
      <c r="P3" s="128">
        <f t="shared" si="0"/>
        <v>14</v>
      </c>
      <c r="Q3" s="128">
        <f t="shared" si="0"/>
        <v>15</v>
      </c>
      <c r="R3" s="128">
        <f t="shared" si="0"/>
        <v>16</v>
      </c>
      <c r="S3" s="128">
        <f t="shared" si="0"/>
        <v>17</v>
      </c>
      <c r="T3" s="128">
        <f t="shared" ref="T3:Z4" si="1">S3+1</f>
        <v>18</v>
      </c>
      <c r="U3" s="128">
        <f t="shared" si="1"/>
        <v>19</v>
      </c>
      <c r="V3" s="128">
        <f t="shared" si="1"/>
        <v>20</v>
      </c>
      <c r="W3" s="128">
        <f t="shared" si="1"/>
        <v>21</v>
      </c>
      <c r="X3" s="128">
        <f t="shared" si="1"/>
        <v>22</v>
      </c>
      <c r="Y3" s="128">
        <f t="shared" si="1"/>
        <v>23</v>
      </c>
      <c r="Z3" s="128">
        <f t="shared" si="1"/>
        <v>24</v>
      </c>
      <c r="AA3" s="128">
        <f>Z3+1</f>
        <v>25</v>
      </c>
      <c r="AB3" s="129" t="s">
        <v>2</v>
      </c>
    </row>
    <row r="4" spans="1:28" x14ac:dyDescent="0.35">
      <c r="A4" s="125"/>
      <c r="B4" s="130">
        <f>B1</f>
        <v>2025</v>
      </c>
      <c r="C4" s="131">
        <f>B4+1</f>
        <v>2026</v>
      </c>
      <c r="D4" s="131">
        <f t="shared" si="0"/>
        <v>2027</v>
      </c>
      <c r="E4" s="131">
        <f t="shared" si="0"/>
        <v>2028</v>
      </c>
      <c r="F4" s="131">
        <f t="shared" si="0"/>
        <v>2029</v>
      </c>
      <c r="G4" s="131">
        <f t="shared" si="0"/>
        <v>2030</v>
      </c>
      <c r="H4" s="131">
        <f t="shared" si="0"/>
        <v>2031</v>
      </c>
      <c r="I4" s="131">
        <f t="shared" si="0"/>
        <v>2032</v>
      </c>
      <c r="J4" s="131">
        <f t="shared" si="0"/>
        <v>2033</v>
      </c>
      <c r="K4" s="131">
        <f t="shared" si="0"/>
        <v>2034</v>
      </c>
      <c r="L4" s="131">
        <f t="shared" si="0"/>
        <v>2035</v>
      </c>
      <c r="M4" s="131">
        <f t="shared" si="0"/>
        <v>2036</v>
      </c>
      <c r="N4" s="131">
        <f t="shared" si="0"/>
        <v>2037</v>
      </c>
      <c r="O4" s="131">
        <f t="shared" si="0"/>
        <v>2038</v>
      </c>
      <c r="P4" s="131">
        <f t="shared" si="0"/>
        <v>2039</v>
      </c>
      <c r="Q4" s="131">
        <f t="shared" si="0"/>
        <v>2040</v>
      </c>
      <c r="R4" s="131">
        <f t="shared" si="0"/>
        <v>2041</v>
      </c>
      <c r="S4" s="131">
        <f t="shared" si="0"/>
        <v>2042</v>
      </c>
      <c r="T4" s="131">
        <f t="shared" si="1"/>
        <v>2043</v>
      </c>
      <c r="U4" s="131">
        <f t="shared" si="1"/>
        <v>2044</v>
      </c>
      <c r="V4" s="131">
        <f t="shared" si="1"/>
        <v>2045</v>
      </c>
      <c r="W4" s="131">
        <f t="shared" si="1"/>
        <v>2046</v>
      </c>
      <c r="X4" s="131">
        <f t="shared" si="1"/>
        <v>2047</v>
      </c>
      <c r="Y4" s="131">
        <f t="shared" si="1"/>
        <v>2048</v>
      </c>
      <c r="Z4" s="131">
        <f t="shared" si="1"/>
        <v>2049</v>
      </c>
      <c r="AA4" s="131">
        <f>Z4+1</f>
        <v>2050</v>
      </c>
      <c r="AB4" s="132"/>
    </row>
    <row r="5" spans="1:28" ht="18.5" x14ac:dyDescent="0.45">
      <c r="A5" s="126" t="s">
        <v>9</v>
      </c>
      <c r="B5" s="133"/>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3"/>
    </row>
    <row r="6" spans="1:28" x14ac:dyDescent="0.35">
      <c r="A6" s="88"/>
      <c r="B6" s="90"/>
      <c r="C6" s="90"/>
      <c r="D6" s="91"/>
      <c r="E6" s="91"/>
      <c r="F6" s="91"/>
      <c r="G6" s="91"/>
      <c r="H6" s="91"/>
      <c r="I6" s="91"/>
      <c r="J6" s="91"/>
      <c r="K6" s="91"/>
      <c r="L6" s="91"/>
      <c r="M6" s="91"/>
      <c r="N6" s="91"/>
      <c r="O6" s="91"/>
      <c r="P6" s="91"/>
      <c r="Q6" s="91"/>
      <c r="R6" s="91"/>
      <c r="S6" s="91"/>
      <c r="T6" s="91"/>
      <c r="U6" s="91"/>
      <c r="V6" s="91"/>
      <c r="W6" s="91"/>
      <c r="X6" s="91"/>
      <c r="Y6" s="91"/>
      <c r="Z6" s="91"/>
      <c r="AA6" s="91"/>
      <c r="AB6" s="133">
        <f>SUM(B6:AA6)</f>
        <v>0</v>
      </c>
    </row>
    <row r="7" spans="1:28" x14ac:dyDescent="0.35">
      <c r="A7" s="88"/>
      <c r="B7" s="90" t="s">
        <v>76</v>
      </c>
      <c r="C7" s="90"/>
      <c r="D7" s="91"/>
      <c r="E7" s="91"/>
      <c r="F7" s="91"/>
      <c r="G7" s="91"/>
      <c r="H7" s="91"/>
      <c r="I7" s="91"/>
      <c r="J7" s="91"/>
      <c r="K7" s="91"/>
      <c r="L7" s="91"/>
      <c r="M7" s="91"/>
      <c r="N7" s="91"/>
      <c r="O7" s="91"/>
      <c r="P7" s="91"/>
      <c r="Q7" s="91"/>
      <c r="R7" s="91"/>
      <c r="S7" s="91"/>
      <c r="T7" s="91"/>
      <c r="U7" s="91"/>
      <c r="V7" s="91"/>
      <c r="W7" s="91"/>
      <c r="X7" s="91"/>
      <c r="Y7" s="91"/>
      <c r="Z7" s="91"/>
      <c r="AA7" s="91"/>
      <c r="AB7" s="133">
        <f>SUM(B7:AA7)</f>
        <v>0</v>
      </c>
    </row>
    <row r="8" spans="1:28" x14ac:dyDescent="0.35">
      <c r="A8" s="88"/>
      <c r="B8" s="90"/>
      <c r="C8" s="90"/>
      <c r="D8" s="91"/>
      <c r="E8" s="91"/>
      <c r="F8" s="91"/>
      <c r="G8" s="91"/>
      <c r="H8" s="91"/>
      <c r="I8" s="91"/>
      <c r="J8" s="91"/>
      <c r="K8" s="91"/>
      <c r="L8" s="91"/>
      <c r="M8" s="91"/>
      <c r="N8" s="91"/>
      <c r="O8" s="91"/>
      <c r="P8" s="91"/>
      <c r="Q8" s="91"/>
      <c r="R8" s="91"/>
      <c r="S8" s="91"/>
      <c r="T8" s="91"/>
      <c r="U8" s="91"/>
      <c r="V8" s="91"/>
      <c r="W8" s="91"/>
      <c r="X8" s="91"/>
      <c r="Y8" s="91"/>
      <c r="Z8" s="91"/>
      <c r="AA8" s="91"/>
      <c r="AB8" s="133"/>
    </row>
    <row r="9" spans="1:28" x14ac:dyDescent="0.35">
      <c r="A9" s="88"/>
      <c r="B9" s="90"/>
      <c r="C9" s="90"/>
      <c r="D9" s="91"/>
      <c r="E9" s="91"/>
      <c r="F9" s="91"/>
      <c r="G9" s="91"/>
      <c r="H9" s="91"/>
      <c r="I9" s="91"/>
      <c r="J9" s="91"/>
      <c r="K9" s="91"/>
      <c r="L9" s="91"/>
      <c r="M9" s="91"/>
      <c r="N9" s="91"/>
      <c r="O9" s="91"/>
      <c r="P9" s="91"/>
      <c r="Q9" s="91"/>
      <c r="R9" s="91"/>
      <c r="S9" s="91"/>
      <c r="T9" s="91"/>
      <c r="U9" s="91"/>
      <c r="V9" s="91"/>
      <c r="W9" s="91"/>
      <c r="X9" s="91"/>
      <c r="Y9" s="91"/>
      <c r="Z9" s="91"/>
      <c r="AA9" s="91"/>
      <c r="AB9" s="133"/>
    </row>
    <row r="10" spans="1:28" x14ac:dyDescent="0.35">
      <c r="A10" s="88"/>
      <c r="B10" s="90"/>
      <c r="C10" s="90"/>
      <c r="D10" s="91"/>
      <c r="E10" s="91"/>
      <c r="F10" s="91"/>
      <c r="G10" s="91"/>
      <c r="H10" s="91"/>
      <c r="I10" s="91"/>
      <c r="J10" s="91"/>
      <c r="K10" s="91"/>
      <c r="L10" s="91"/>
      <c r="M10" s="91"/>
      <c r="N10" s="91"/>
      <c r="O10" s="91"/>
      <c r="P10" s="91"/>
      <c r="Q10" s="91"/>
      <c r="R10" s="91"/>
      <c r="S10" s="91"/>
      <c r="T10" s="91"/>
      <c r="U10" s="91"/>
      <c r="V10" s="91"/>
      <c r="W10" s="91"/>
      <c r="X10" s="91"/>
      <c r="Y10" s="91"/>
      <c r="Z10" s="91"/>
      <c r="AA10" s="91"/>
      <c r="AB10" s="133">
        <f t="shared" ref="AB10:AB18" si="2">SUM(B10:AA10)</f>
        <v>0</v>
      </c>
    </row>
    <row r="11" spans="1:28" x14ac:dyDescent="0.35">
      <c r="A11" s="88"/>
      <c r="B11" s="90"/>
      <c r="C11" s="90"/>
      <c r="D11" s="91"/>
      <c r="E11" s="91"/>
      <c r="F11" s="91"/>
      <c r="G11" s="91"/>
      <c r="H11" s="91"/>
      <c r="I11" s="91"/>
      <c r="J11" s="91"/>
      <c r="K11" s="91"/>
      <c r="L11" s="91"/>
      <c r="M11" s="91"/>
      <c r="N11" s="91"/>
      <c r="O11" s="91"/>
      <c r="P11" s="91"/>
      <c r="Q11" s="91"/>
      <c r="R11" s="91"/>
      <c r="S11" s="91"/>
      <c r="T11" s="91"/>
      <c r="U11" s="91"/>
      <c r="V11" s="91"/>
      <c r="W11" s="91"/>
      <c r="X11" s="91"/>
      <c r="Y11" s="91"/>
      <c r="Z11" s="91"/>
      <c r="AA11" s="91"/>
      <c r="AB11" s="133">
        <f t="shared" si="2"/>
        <v>0</v>
      </c>
    </row>
    <row r="12" spans="1:28" x14ac:dyDescent="0.35">
      <c r="A12" s="88"/>
      <c r="B12" s="90"/>
      <c r="C12" s="90"/>
      <c r="D12" s="91"/>
      <c r="E12" s="91"/>
      <c r="F12" s="91"/>
      <c r="G12" s="91"/>
      <c r="H12" s="91"/>
      <c r="I12" s="91"/>
      <c r="J12" s="91"/>
      <c r="K12" s="91"/>
      <c r="L12" s="91"/>
      <c r="M12" s="91"/>
      <c r="N12" s="91"/>
      <c r="O12" s="91"/>
      <c r="P12" s="91"/>
      <c r="Q12" s="91"/>
      <c r="R12" s="91"/>
      <c r="S12" s="91"/>
      <c r="T12" s="91"/>
      <c r="U12" s="91"/>
      <c r="V12" s="91"/>
      <c r="W12" s="91"/>
      <c r="X12" s="91"/>
      <c r="Y12" s="91"/>
      <c r="Z12" s="91"/>
      <c r="AA12" s="91"/>
      <c r="AB12" s="133">
        <f t="shared" si="2"/>
        <v>0</v>
      </c>
    </row>
    <row r="13" spans="1:28" x14ac:dyDescent="0.35">
      <c r="A13" s="88"/>
      <c r="B13" s="90"/>
      <c r="C13" s="90"/>
      <c r="D13" s="91"/>
      <c r="E13" s="91"/>
      <c r="F13" s="91"/>
      <c r="G13" s="91"/>
      <c r="H13" s="91"/>
      <c r="I13" s="91"/>
      <c r="J13" s="91"/>
      <c r="K13" s="91"/>
      <c r="L13" s="91"/>
      <c r="M13" s="91"/>
      <c r="N13" s="91"/>
      <c r="O13" s="91"/>
      <c r="P13" s="91"/>
      <c r="Q13" s="91"/>
      <c r="R13" s="91"/>
      <c r="S13" s="91"/>
      <c r="T13" s="91"/>
      <c r="U13" s="91"/>
      <c r="V13" s="91"/>
      <c r="W13" s="91"/>
      <c r="X13" s="91"/>
      <c r="Y13" s="91"/>
      <c r="Z13" s="91"/>
      <c r="AA13" s="91"/>
      <c r="AB13" s="133">
        <f t="shared" si="2"/>
        <v>0</v>
      </c>
    </row>
    <row r="14" spans="1:28" x14ac:dyDescent="0.35">
      <c r="A14" s="88"/>
      <c r="B14" s="90"/>
      <c r="C14" s="90"/>
      <c r="D14" s="91"/>
      <c r="E14" s="91"/>
      <c r="F14" s="91"/>
      <c r="G14" s="91"/>
      <c r="H14" s="91"/>
      <c r="I14" s="91"/>
      <c r="J14" s="91"/>
      <c r="K14" s="91"/>
      <c r="L14" s="91"/>
      <c r="M14" s="91"/>
      <c r="N14" s="91"/>
      <c r="O14" s="91"/>
      <c r="P14" s="91"/>
      <c r="Q14" s="91"/>
      <c r="R14" s="91"/>
      <c r="S14" s="91"/>
      <c r="T14" s="91"/>
      <c r="U14" s="91"/>
      <c r="V14" s="91"/>
      <c r="W14" s="91"/>
      <c r="X14" s="91"/>
      <c r="Y14" s="91"/>
      <c r="Z14" s="91"/>
      <c r="AA14" s="91"/>
      <c r="AB14" s="133">
        <f t="shared" si="2"/>
        <v>0</v>
      </c>
    </row>
    <row r="15" spans="1:28" x14ac:dyDescent="0.35">
      <c r="A15" s="88"/>
      <c r="B15" s="89"/>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133">
        <f t="shared" si="2"/>
        <v>0</v>
      </c>
    </row>
    <row r="16" spans="1:28" x14ac:dyDescent="0.35">
      <c r="A16" s="139" t="s">
        <v>73</v>
      </c>
      <c r="B16" s="147">
        <f>SUM(B6:B15)</f>
        <v>0</v>
      </c>
      <c r="C16" s="147">
        <f>SUM(C6:C15)</f>
        <v>0</v>
      </c>
      <c r="D16" s="147">
        <f t="shared" ref="D16:AA16" si="3">SUM(D6:D15)</f>
        <v>0</v>
      </c>
      <c r="E16" s="147">
        <f t="shared" si="3"/>
        <v>0</v>
      </c>
      <c r="F16" s="147">
        <f t="shared" si="3"/>
        <v>0</v>
      </c>
      <c r="G16" s="147">
        <f t="shared" si="3"/>
        <v>0</v>
      </c>
      <c r="H16" s="147">
        <f t="shared" si="3"/>
        <v>0</v>
      </c>
      <c r="I16" s="147">
        <f t="shared" si="3"/>
        <v>0</v>
      </c>
      <c r="J16" s="147">
        <f t="shared" si="3"/>
        <v>0</v>
      </c>
      <c r="K16" s="147">
        <f t="shared" si="3"/>
        <v>0</v>
      </c>
      <c r="L16" s="147">
        <f t="shared" si="3"/>
        <v>0</v>
      </c>
      <c r="M16" s="147">
        <f t="shared" si="3"/>
        <v>0</v>
      </c>
      <c r="N16" s="147">
        <f t="shared" si="3"/>
        <v>0</v>
      </c>
      <c r="O16" s="147">
        <f t="shared" si="3"/>
        <v>0</v>
      </c>
      <c r="P16" s="147">
        <f t="shared" si="3"/>
        <v>0</v>
      </c>
      <c r="Q16" s="147">
        <f t="shared" si="3"/>
        <v>0</v>
      </c>
      <c r="R16" s="147">
        <f t="shared" si="3"/>
        <v>0</v>
      </c>
      <c r="S16" s="147">
        <f t="shared" si="3"/>
        <v>0</v>
      </c>
      <c r="T16" s="147">
        <f t="shared" si="3"/>
        <v>0</v>
      </c>
      <c r="U16" s="147">
        <f t="shared" si="3"/>
        <v>0</v>
      </c>
      <c r="V16" s="147">
        <f t="shared" si="3"/>
        <v>0</v>
      </c>
      <c r="W16" s="147">
        <f t="shared" si="3"/>
        <v>0</v>
      </c>
      <c r="X16" s="147">
        <f t="shared" si="3"/>
        <v>0</v>
      </c>
      <c r="Y16" s="147">
        <f t="shared" si="3"/>
        <v>0</v>
      </c>
      <c r="Z16" s="147">
        <f t="shared" si="3"/>
        <v>0</v>
      </c>
      <c r="AA16" s="147">
        <f t="shared" si="3"/>
        <v>0</v>
      </c>
      <c r="AB16" s="133">
        <f t="shared" si="2"/>
        <v>0</v>
      </c>
    </row>
    <row r="17" spans="1:28" x14ac:dyDescent="0.35">
      <c r="A17" s="146">
        <v>0.05</v>
      </c>
      <c r="B17" s="148">
        <f>B16*$A$17</f>
        <v>0</v>
      </c>
      <c r="C17" s="148">
        <f>C16*$A$17</f>
        <v>0</v>
      </c>
      <c r="D17" s="148">
        <f t="shared" ref="D17:AA17" si="4">D16*$A$17</f>
        <v>0</v>
      </c>
      <c r="E17" s="148">
        <f t="shared" si="4"/>
        <v>0</v>
      </c>
      <c r="F17" s="148">
        <f t="shared" si="4"/>
        <v>0</v>
      </c>
      <c r="G17" s="148">
        <f t="shared" si="4"/>
        <v>0</v>
      </c>
      <c r="H17" s="148">
        <f t="shared" si="4"/>
        <v>0</v>
      </c>
      <c r="I17" s="148">
        <f t="shared" si="4"/>
        <v>0</v>
      </c>
      <c r="J17" s="148">
        <f t="shared" si="4"/>
        <v>0</v>
      </c>
      <c r="K17" s="148">
        <f t="shared" si="4"/>
        <v>0</v>
      </c>
      <c r="L17" s="148">
        <f t="shared" si="4"/>
        <v>0</v>
      </c>
      <c r="M17" s="148">
        <f t="shared" si="4"/>
        <v>0</v>
      </c>
      <c r="N17" s="148">
        <f t="shared" si="4"/>
        <v>0</v>
      </c>
      <c r="O17" s="148">
        <f t="shared" si="4"/>
        <v>0</v>
      </c>
      <c r="P17" s="148">
        <f t="shared" si="4"/>
        <v>0</v>
      </c>
      <c r="Q17" s="148">
        <f t="shared" si="4"/>
        <v>0</v>
      </c>
      <c r="R17" s="148">
        <f t="shared" si="4"/>
        <v>0</v>
      </c>
      <c r="S17" s="148">
        <f t="shared" si="4"/>
        <v>0</v>
      </c>
      <c r="T17" s="148">
        <f t="shared" si="4"/>
        <v>0</v>
      </c>
      <c r="U17" s="148">
        <f t="shared" si="4"/>
        <v>0</v>
      </c>
      <c r="V17" s="148">
        <f t="shared" si="4"/>
        <v>0</v>
      </c>
      <c r="W17" s="148">
        <f t="shared" si="4"/>
        <v>0</v>
      </c>
      <c r="X17" s="148">
        <f t="shared" si="4"/>
        <v>0</v>
      </c>
      <c r="Y17" s="148">
        <f t="shared" si="4"/>
        <v>0</v>
      </c>
      <c r="Z17" s="148">
        <f t="shared" si="4"/>
        <v>0</v>
      </c>
      <c r="AA17" s="148">
        <f t="shared" si="4"/>
        <v>0</v>
      </c>
      <c r="AB17" s="133">
        <f t="shared" si="2"/>
        <v>0</v>
      </c>
    </row>
    <row r="18" spans="1:28" x14ac:dyDescent="0.35">
      <c r="A18" s="139" t="s">
        <v>7</v>
      </c>
      <c r="B18" s="148">
        <f>SUM(B16:B17)</f>
        <v>0</v>
      </c>
      <c r="C18" s="148">
        <f t="shared" ref="C18:AA18" si="5">SUM(C16:C17)</f>
        <v>0</v>
      </c>
      <c r="D18" s="148">
        <f t="shared" si="5"/>
        <v>0</v>
      </c>
      <c r="E18" s="148">
        <f t="shared" si="5"/>
        <v>0</v>
      </c>
      <c r="F18" s="148">
        <f t="shared" si="5"/>
        <v>0</v>
      </c>
      <c r="G18" s="148">
        <f t="shared" si="5"/>
        <v>0</v>
      </c>
      <c r="H18" s="148">
        <f t="shared" si="5"/>
        <v>0</v>
      </c>
      <c r="I18" s="148">
        <f t="shared" si="5"/>
        <v>0</v>
      </c>
      <c r="J18" s="148">
        <f t="shared" si="5"/>
        <v>0</v>
      </c>
      <c r="K18" s="148">
        <f t="shared" si="5"/>
        <v>0</v>
      </c>
      <c r="L18" s="148">
        <f t="shared" si="5"/>
        <v>0</v>
      </c>
      <c r="M18" s="148">
        <f t="shared" si="5"/>
        <v>0</v>
      </c>
      <c r="N18" s="148">
        <f t="shared" si="5"/>
        <v>0</v>
      </c>
      <c r="O18" s="148">
        <f t="shared" si="5"/>
        <v>0</v>
      </c>
      <c r="P18" s="148">
        <f t="shared" si="5"/>
        <v>0</v>
      </c>
      <c r="Q18" s="148">
        <f t="shared" si="5"/>
        <v>0</v>
      </c>
      <c r="R18" s="148">
        <f t="shared" si="5"/>
        <v>0</v>
      </c>
      <c r="S18" s="148">
        <f t="shared" si="5"/>
        <v>0</v>
      </c>
      <c r="T18" s="148">
        <f t="shared" si="5"/>
        <v>0</v>
      </c>
      <c r="U18" s="148">
        <f t="shared" si="5"/>
        <v>0</v>
      </c>
      <c r="V18" s="148">
        <f t="shared" si="5"/>
        <v>0</v>
      </c>
      <c r="W18" s="148">
        <f t="shared" si="5"/>
        <v>0</v>
      </c>
      <c r="X18" s="148">
        <f t="shared" si="5"/>
        <v>0</v>
      </c>
      <c r="Y18" s="148">
        <f t="shared" si="5"/>
        <v>0</v>
      </c>
      <c r="Z18" s="148">
        <f t="shared" si="5"/>
        <v>0</v>
      </c>
      <c r="AA18" s="148">
        <f t="shared" si="5"/>
        <v>0</v>
      </c>
      <c r="AB18" s="133">
        <f t="shared" si="2"/>
        <v>0</v>
      </c>
    </row>
    <row r="19" spans="1:28" x14ac:dyDescent="0.35">
      <c r="A19" s="139" t="s">
        <v>8</v>
      </c>
      <c r="B19" s="148">
        <f>+B18</f>
        <v>0</v>
      </c>
      <c r="C19" s="148">
        <f>B19+C18</f>
        <v>0</v>
      </c>
      <c r="D19" s="148">
        <f>C19+D18</f>
        <v>0</v>
      </c>
      <c r="E19" s="148">
        <f t="shared" ref="E19:AA19" si="6">D19+E18</f>
        <v>0</v>
      </c>
      <c r="F19" s="148">
        <f t="shared" si="6"/>
        <v>0</v>
      </c>
      <c r="G19" s="148">
        <f t="shared" si="6"/>
        <v>0</v>
      </c>
      <c r="H19" s="148">
        <f t="shared" si="6"/>
        <v>0</v>
      </c>
      <c r="I19" s="148">
        <f t="shared" si="6"/>
        <v>0</v>
      </c>
      <c r="J19" s="148">
        <f t="shared" si="6"/>
        <v>0</v>
      </c>
      <c r="K19" s="148">
        <f t="shared" si="6"/>
        <v>0</v>
      </c>
      <c r="L19" s="148">
        <f t="shared" si="6"/>
        <v>0</v>
      </c>
      <c r="M19" s="148">
        <f t="shared" si="6"/>
        <v>0</v>
      </c>
      <c r="N19" s="148">
        <f t="shared" si="6"/>
        <v>0</v>
      </c>
      <c r="O19" s="148">
        <f t="shared" si="6"/>
        <v>0</v>
      </c>
      <c r="P19" s="148">
        <f t="shared" si="6"/>
        <v>0</v>
      </c>
      <c r="Q19" s="148">
        <f t="shared" si="6"/>
        <v>0</v>
      </c>
      <c r="R19" s="148">
        <f t="shared" si="6"/>
        <v>0</v>
      </c>
      <c r="S19" s="148">
        <f t="shared" si="6"/>
        <v>0</v>
      </c>
      <c r="T19" s="148">
        <f t="shared" si="6"/>
        <v>0</v>
      </c>
      <c r="U19" s="148">
        <f t="shared" si="6"/>
        <v>0</v>
      </c>
      <c r="V19" s="148">
        <f t="shared" si="6"/>
        <v>0</v>
      </c>
      <c r="W19" s="148">
        <f t="shared" si="6"/>
        <v>0</v>
      </c>
      <c r="X19" s="148">
        <f t="shared" si="6"/>
        <v>0</v>
      </c>
      <c r="Y19" s="148">
        <f t="shared" si="6"/>
        <v>0</v>
      </c>
      <c r="Z19" s="148">
        <f t="shared" si="6"/>
        <v>0</v>
      </c>
      <c r="AA19" s="148">
        <f t="shared" si="6"/>
        <v>0</v>
      </c>
      <c r="AB19" s="133"/>
    </row>
    <row r="20" spans="1:28" ht="18.5" x14ac:dyDescent="0.45">
      <c r="A20" s="126" t="s">
        <v>10</v>
      </c>
      <c r="B20" s="149"/>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33"/>
    </row>
    <row r="21" spans="1:28" x14ac:dyDescent="0.35">
      <c r="A21" s="88"/>
      <c r="B21" s="89"/>
      <c r="C21" s="89"/>
      <c r="D21" s="89"/>
      <c r="E21" s="89"/>
      <c r="F21" s="89"/>
      <c r="G21" s="89"/>
      <c r="H21" s="89"/>
      <c r="I21" s="89"/>
      <c r="J21" s="89"/>
      <c r="K21" s="89"/>
      <c r="L21" s="89"/>
      <c r="M21" s="89"/>
      <c r="N21" s="89"/>
      <c r="O21" s="89"/>
      <c r="P21" s="89"/>
      <c r="Q21" s="89"/>
      <c r="R21" s="89"/>
      <c r="S21" s="89"/>
      <c r="T21" s="89"/>
      <c r="U21" s="89"/>
      <c r="V21" s="89"/>
      <c r="W21" s="89"/>
      <c r="X21" s="89"/>
      <c r="Y21" s="89"/>
      <c r="Z21" s="89"/>
      <c r="AA21" s="89"/>
      <c r="AB21" s="133">
        <f>SUM(B21:AA21)</f>
        <v>0</v>
      </c>
    </row>
    <row r="22" spans="1:28" x14ac:dyDescent="0.35">
      <c r="A22" s="88"/>
      <c r="B22" s="89"/>
      <c r="C22" s="89"/>
      <c r="D22" s="89"/>
      <c r="E22" s="89"/>
      <c r="F22" s="89"/>
      <c r="G22" s="89"/>
      <c r="H22" s="89"/>
      <c r="I22" s="89"/>
      <c r="J22" s="89"/>
      <c r="K22" s="89"/>
      <c r="L22" s="89"/>
      <c r="M22" s="89"/>
      <c r="N22" s="89"/>
      <c r="O22" s="89"/>
      <c r="P22" s="89"/>
      <c r="Q22" s="89"/>
      <c r="R22" s="89"/>
      <c r="S22" s="89"/>
      <c r="T22" s="89"/>
      <c r="U22" s="89"/>
      <c r="V22" s="89"/>
      <c r="W22" s="89"/>
      <c r="X22" s="89"/>
      <c r="Y22" s="89"/>
      <c r="Z22" s="89"/>
      <c r="AA22" s="89"/>
      <c r="AB22" s="133"/>
    </row>
    <row r="23" spans="1:28" x14ac:dyDescent="0.35">
      <c r="A23" s="88"/>
      <c r="B23" s="89"/>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133"/>
    </row>
    <row r="24" spans="1:28" x14ac:dyDescent="0.35">
      <c r="A24" s="88"/>
      <c r="B24" s="89"/>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133"/>
    </row>
    <row r="25" spans="1:28" x14ac:dyDescent="0.35">
      <c r="A25" s="88"/>
      <c r="B25" s="89"/>
      <c r="C25" s="89"/>
      <c r="D25" s="89"/>
      <c r="E25" s="89"/>
      <c r="F25" s="89"/>
      <c r="G25" s="89"/>
      <c r="H25" s="89"/>
      <c r="I25" s="89"/>
      <c r="J25" s="89"/>
      <c r="K25" s="89"/>
      <c r="L25" s="89"/>
      <c r="M25" s="89"/>
      <c r="N25" s="89"/>
      <c r="O25" s="89"/>
      <c r="P25" s="89"/>
      <c r="Q25" s="89"/>
      <c r="R25" s="89"/>
      <c r="S25" s="89"/>
      <c r="T25" s="89"/>
      <c r="U25" s="89"/>
      <c r="V25" s="89"/>
      <c r="W25" s="89"/>
      <c r="X25" s="89"/>
      <c r="Y25" s="89"/>
      <c r="Z25" s="89"/>
      <c r="AA25" s="89"/>
      <c r="AB25" s="133"/>
    </row>
    <row r="26" spans="1:28" x14ac:dyDescent="0.35">
      <c r="A26" s="88"/>
      <c r="B26" s="89"/>
      <c r="C26" s="89"/>
      <c r="D26" s="89"/>
      <c r="E26" s="89"/>
      <c r="F26" s="89"/>
      <c r="G26" s="89"/>
      <c r="H26" s="89"/>
      <c r="I26" s="89"/>
      <c r="J26" s="89"/>
      <c r="K26" s="89"/>
      <c r="L26" s="89"/>
      <c r="M26" s="89"/>
      <c r="N26" s="89"/>
      <c r="O26" s="89"/>
      <c r="P26" s="89"/>
      <c r="Q26" s="89"/>
      <c r="R26" s="89"/>
      <c r="S26" s="89"/>
      <c r="T26" s="89"/>
      <c r="U26" s="89"/>
      <c r="V26" s="89"/>
      <c r="W26" s="89"/>
      <c r="X26" s="89"/>
      <c r="Y26" s="89"/>
      <c r="Z26" s="89"/>
      <c r="AA26" s="89"/>
      <c r="AB26" s="133"/>
    </row>
    <row r="27" spans="1:28" x14ac:dyDescent="0.35">
      <c r="A27" s="88"/>
      <c r="B27" s="89"/>
      <c r="C27" s="89"/>
      <c r="D27" s="89"/>
      <c r="E27" s="89"/>
      <c r="F27" s="89"/>
      <c r="G27" s="89"/>
      <c r="H27" s="89"/>
      <c r="I27" s="89"/>
      <c r="J27" s="89"/>
      <c r="K27" s="89"/>
      <c r="L27" s="89"/>
      <c r="M27" s="89"/>
      <c r="N27" s="89"/>
      <c r="O27" s="89"/>
      <c r="P27" s="89"/>
      <c r="Q27" s="89"/>
      <c r="R27" s="89"/>
      <c r="S27" s="89"/>
      <c r="T27" s="89"/>
      <c r="U27" s="89"/>
      <c r="V27" s="89"/>
      <c r="W27" s="89"/>
      <c r="X27" s="89"/>
      <c r="Y27" s="89"/>
      <c r="Z27" s="89"/>
      <c r="AA27" s="89"/>
      <c r="AB27" s="133"/>
    </row>
    <row r="28" spans="1:28" x14ac:dyDescent="0.35">
      <c r="A28" s="88"/>
      <c r="B28" s="89"/>
      <c r="C28" s="89"/>
      <c r="D28" s="89"/>
      <c r="E28" s="89"/>
      <c r="F28" s="89"/>
      <c r="G28" s="89"/>
      <c r="H28" s="89"/>
      <c r="I28" s="89"/>
      <c r="J28" s="89"/>
      <c r="K28" s="89"/>
      <c r="L28" s="89"/>
      <c r="M28" s="89"/>
      <c r="N28" s="89"/>
      <c r="O28" s="89"/>
      <c r="P28" s="89"/>
      <c r="Q28" s="89"/>
      <c r="R28" s="89"/>
      <c r="S28" s="89"/>
      <c r="T28" s="89"/>
      <c r="U28" s="89"/>
      <c r="V28" s="89"/>
      <c r="W28" s="89"/>
      <c r="X28" s="89"/>
      <c r="Y28" s="89"/>
      <c r="Z28" s="89"/>
      <c r="AA28" s="89"/>
      <c r="AB28" s="133"/>
    </row>
    <row r="29" spans="1:28" x14ac:dyDescent="0.35">
      <c r="A29" s="88"/>
      <c r="B29" s="89"/>
      <c r="C29" s="89"/>
      <c r="D29" s="89"/>
      <c r="E29" s="89"/>
      <c r="F29" s="89"/>
      <c r="G29" s="89"/>
      <c r="H29" s="89"/>
      <c r="I29" s="89"/>
      <c r="J29" s="89"/>
      <c r="K29" s="89"/>
      <c r="L29" s="89"/>
      <c r="M29" s="89"/>
      <c r="N29" s="89"/>
      <c r="O29" s="89"/>
      <c r="P29" s="89"/>
      <c r="Q29" s="89"/>
      <c r="R29" s="89"/>
      <c r="S29" s="89"/>
      <c r="T29" s="89"/>
      <c r="U29" s="89"/>
      <c r="V29" s="89"/>
      <c r="W29" s="89"/>
      <c r="X29" s="89"/>
      <c r="Y29" s="89"/>
      <c r="Z29" s="89"/>
      <c r="AA29" s="89"/>
      <c r="AB29" s="133"/>
    </row>
    <row r="30" spans="1:28" x14ac:dyDescent="0.35">
      <c r="A30" s="88"/>
      <c r="B30" s="89"/>
      <c r="C30" s="89"/>
      <c r="D30" s="89"/>
      <c r="E30" s="89"/>
      <c r="F30" s="89"/>
      <c r="G30" s="89"/>
      <c r="H30" s="89"/>
      <c r="I30" s="89"/>
      <c r="J30" s="89"/>
      <c r="K30" s="89"/>
      <c r="L30" s="89"/>
      <c r="M30" s="89"/>
      <c r="N30" s="89"/>
      <c r="O30" s="89"/>
      <c r="P30" s="89"/>
      <c r="Q30" s="89"/>
      <c r="R30" s="89"/>
      <c r="S30" s="89"/>
      <c r="T30" s="89"/>
      <c r="U30" s="89"/>
      <c r="V30" s="89"/>
      <c r="W30" s="89"/>
      <c r="X30" s="89"/>
      <c r="Y30" s="89"/>
      <c r="Z30" s="89"/>
      <c r="AA30" s="89"/>
      <c r="AB30" s="133"/>
    </row>
    <row r="31" spans="1:28" x14ac:dyDescent="0.35">
      <c r="A31" s="88"/>
      <c r="B31" s="89"/>
      <c r="C31" s="89"/>
      <c r="D31" s="89"/>
      <c r="E31" s="89"/>
      <c r="F31" s="89"/>
      <c r="G31" s="89"/>
      <c r="H31" s="89"/>
      <c r="I31" s="89"/>
      <c r="J31" s="89"/>
      <c r="K31" s="89"/>
      <c r="L31" s="89"/>
      <c r="M31" s="89"/>
      <c r="N31" s="89"/>
      <c r="O31" s="89"/>
      <c r="P31" s="89"/>
      <c r="Q31" s="89"/>
      <c r="R31" s="89"/>
      <c r="S31" s="89"/>
      <c r="T31" s="89"/>
      <c r="U31" s="89"/>
      <c r="V31" s="89"/>
      <c r="W31" s="89"/>
      <c r="X31" s="89"/>
      <c r="Y31" s="89"/>
      <c r="Z31" s="89"/>
      <c r="AA31" s="89"/>
      <c r="AB31" s="133">
        <f>SUM(B31:AA31)</f>
        <v>0</v>
      </c>
    </row>
    <row r="32" spans="1:28" x14ac:dyDescent="0.35">
      <c r="A32" s="88"/>
      <c r="B32" s="89"/>
      <c r="C32" s="89"/>
      <c r="D32" s="89"/>
      <c r="E32" s="89"/>
      <c r="F32" s="89"/>
      <c r="G32" s="89"/>
      <c r="H32" s="89"/>
      <c r="I32" s="89"/>
      <c r="J32" s="89"/>
      <c r="K32" s="89"/>
      <c r="L32" s="89"/>
      <c r="M32" s="89"/>
      <c r="N32" s="89"/>
      <c r="O32" s="89"/>
      <c r="P32" s="89"/>
      <c r="Q32" s="89"/>
      <c r="R32" s="89"/>
      <c r="S32" s="89"/>
      <c r="T32" s="89"/>
      <c r="U32" s="89"/>
      <c r="V32" s="89"/>
      <c r="W32" s="89"/>
      <c r="X32" s="89"/>
      <c r="Y32" s="89"/>
      <c r="Z32" s="89"/>
      <c r="AA32" s="89"/>
      <c r="AB32" s="133">
        <f>SUM(B32:AA32)</f>
        <v>0</v>
      </c>
    </row>
    <row r="33" spans="1:28" x14ac:dyDescent="0.35">
      <c r="A33" s="139" t="s">
        <v>11</v>
      </c>
      <c r="B33" s="148">
        <f t="shared" ref="B33:AA33" si="7">SUM(B21:B32)</f>
        <v>0</v>
      </c>
      <c r="C33" s="148">
        <f t="shared" si="7"/>
        <v>0</v>
      </c>
      <c r="D33" s="148">
        <f t="shared" si="7"/>
        <v>0</v>
      </c>
      <c r="E33" s="148">
        <f t="shared" si="7"/>
        <v>0</v>
      </c>
      <c r="F33" s="148">
        <f t="shared" si="7"/>
        <v>0</v>
      </c>
      <c r="G33" s="148">
        <f t="shared" si="7"/>
        <v>0</v>
      </c>
      <c r="H33" s="148">
        <f t="shared" si="7"/>
        <v>0</v>
      </c>
      <c r="I33" s="148">
        <f t="shared" si="7"/>
        <v>0</v>
      </c>
      <c r="J33" s="148">
        <f t="shared" si="7"/>
        <v>0</v>
      </c>
      <c r="K33" s="148">
        <f t="shared" si="7"/>
        <v>0</v>
      </c>
      <c r="L33" s="148">
        <f t="shared" si="7"/>
        <v>0</v>
      </c>
      <c r="M33" s="148">
        <f t="shared" si="7"/>
        <v>0</v>
      </c>
      <c r="N33" s="148">
        <f t="shared" si="7"/>
        <v>0</v>
      </c>
      <c r="O33" s="148">
        <f t="shared" si="7"/>
        <v>0</v>
      </c>
      <c r="P33" s="148">
        <f t="shared" si="7"/>
        <v>0</v>
      </c>
      <c r="Q33" s="148">
        <f t="shared" si="7"/>
        <v>0</v>
      </c>
      <c r="R33" s="148">
        <f t="shared" si="7"/>
        <v>0</v>
      </c>
      <c r="S33" s="148">
        <f t="shared" si="7"/>
        <v>0</v>
      </c>
      <c r="T33" s="148">
        <f t="shared" si="7"/>
        <v>0</v>
      </c>
      <c r="U33" s="148">
        <f t="shared" si="7"/>
        <v>0</v>
      </c>
      <c r="V33" s="148">
        <f t="shared" si="7"/>
        <v>0</v>
      </c>
      <c r="W33" s="148">
        <f t="shared" si="7"/>
        <v>0</v>
      </c>
      <c r="X33" s="148">
        <f t="shared" si="7"/>
        <v>0</v>
      </c>
      <c r="Y33" s="148">
        <f t="shared" si="7"/>
        <v>0</v>
      </c>
      <c r="Z33" s="148">
        <f t="shared" si="7"/>
        <v>0</v>
      </c>
      <c r="AA33" s="148">
        <f t="shared" si="7"/>
        <v>0</v>
      </c>
      <c r="AB33" s="133">
        <f>SUM(B33:AA33)</f>
        <v>0</v>
      </c>
    </row>
    <row r="34" spans="1:28" x14ac:dyDescent="0.35">
      <c r="A34" s="139" t="s">
        <v>12</v>
      </c>
      <c r="B34" s="148">
        <f>+B33</f>
        <v>0</v>
      </c>
      <c r="C34" s="148">
        <f>B34+C33</f>
        <v>0</v>
      </c>
      <c r="D34" s="148">
        <f t="shared" ref="D34:AA34" si="8">C34+D33</f>
        <v>0</v>
      </c>
      <c r="E34" s="148">
        <f t="shared" si="8"/>
        <v>0</v>
      </c>
      <c r="F34" s="148">
        <f t="shared" si="8"/>
        <v>0</v>
      </c>
      <c r="G34" s="148">
        <f t="shared" si="8"/>
        <v>0</v>
      </c>
      <c r="H34" s="148">
        <f t="shared" si="8"/>
        <v>0</v>
      </c>
      <c r="I34" s="148">
        <f t="shared" si="8"/>
        <v>0</v>
      </c>
      <c r="J34" s="148">
        <f t="shared" si="8"/>
        <v>0</v>
      </c>
      <c r="K34" s="148">
        <f t="shared" si="8"/>
        <v>0</v>
      </c>
      <c r="L34" s="148">
        <f t="shared" si="8"/>
        <v>0</v>
      </c>
      <c r="M34" s="148">
        <f t="shared" si="8"/>
        <v>0</v>
      </c>
      <c r="N34" s="148">
        <f t="shared" si="8"/>
        <v>0</v>
      </c>
      <c r="O34" s="148">
        <f t="shared" si="8"/>
        <v>0</v>
      </c>
      <c r="P34" s="148">
        <f t="shared" si="8"/>
        <v>0</v>
      </c>
      <c r="Q34" s="148">
        <f t="shared" si="8"/>
        <v>0</v>
      </c>
      <c r="R34" s="148">
        <f t="shared" si="8"/>
        <v>0</v>
      </c>
      <c r="S34" s="148">
        <f t="shared" si="8"/>
        <v>0</v>
      </c>
      <c r="T34" s="148">
        <f t="shared" si="8"/>
        <v>0</v>
      </c>
      <c r="U34" s="148">
        <f t="shared" si="8"/>
        <v>0</v>
      </c>
      <c r="V34" s="148">
        <f t="shared" si="8"/>
        <v>0</v>
      </c>
      <c r="W34" s="148">
        <f t="shared" si="8"/>
        <v>0</v>
      </c>
      <c r="X34" s="148">
        <f t="shared" si="8"/>
        <v>0</v>
      </c>
      <c r="Y34" s="148">
        <f t="shared" si="8"/>
        <v>0</v>
      </c>
      <c r="Z34" s="148">
        <f t="shared" si="8"/>
        <v>0</v>
      </c>
      <c r="AA34" s="148">
        <f t="shared" si="8"/>
        <v>0</v>
      </c>
      <c r="AB34" s="133"/>
    </row>
    <row r="35" spans="1:28" x14ac:dyDescent="0.35">
      <c r="A35" s="139" t="s">
        <v>13</v>
      </c>
      <c r="B35" s="148">
        <f t="shared" ref="B35:AA35" si="9">B18+B33</f>
        <v>0</v>
      </c>
      <c r="C35" s="148">
        <f t="shared" si="9"/>
        <v>0</v>
      </c>
      <c r="D35" s="148">
        <f t="shared" si="9"/>
        <v>0</v>
      </c>
      <c r="E35" s="148">
        <f t="shared" si="9"/>
        <v>0</v>
      </c>
      <c r="F35" s="148">
        <f t="shared" si="9"/>
        <v>0</v>
      </c>
      <c r="G35" s="148">
        <f t="shared" si="9"/>
        <v>0</v>
      </c>
      <c r="H35" s="148">
        <f t="shared" si="9"/>
        <v>0</v>
      </c>
      <c r="I35" s="148">
        <f t="shared" si="9"/>
        <v>0</v>
      </c>
      <c r="J35" s="148">
        <f t="shared" si="9"/>
        <v>0</v>
      </c>
      <c r="K35" s="148">
        <f t="shared" si="9"/>
        <v>0</v>
      </c>
      <c r="L35" s="148">
        <f t="shared" si="9"/>
        <v>0</v>
      </c>
      <c r="M35" s="148">
        <f t="shared" si="9"/>
        <v>0</v>
      </c>
      <c r="N35" s="148">
        <f t="shared" si="9"/>
        <v>0</v>
      </c>
      <c r="O35" s="148">
        <f t="shared" si="9"/>
        <v>0</v>
      </c>
      <c r="P35" s="148">
        <f t="shared" si="9"/>
        <v>0</v>
      </c>
      <c r="Q35" s="148">
        <f t="shared" si="9"/>
        <v>0</v>
      </c>
      <c r="R35" s="148">
        <f t="shared" si="9"/>
        <v>0</v>
      </c>
      <c r="S35" s="148">
        <f t="shared" si="9"/>
        <v>0</v>
      </c>
      <c r="T35" s="148">
        <f t="shared" si="9"/>
        <v>0</v>
      </c>
      <c r="U35" s="148">
        <f t="shared" si="9"/>
        <v>0</v>
      </c>
      <c r="V35" s="148">
        <f t="shared" si="9"/>
        <v>0</v>
      </c>
      <c r="W35" s="148">
        <f t="shared" si="9"/>
        <v>0</v>
      </c>
      <c r="X35" s="148">
        <f t="shared" si="9"/>
        <v>0</v>
      </c>
      <c r="Y35" s="148">
        <f t="shared" si="9"/>
        <v>0</v>
      </c>
      <c r="Z35" s="148">
        <f t="shared" si="9"/>
        <v>0</v>
      </c>
      <c r="AA35" s="148">
        <f t="shared" si="9"/>
        <v>0</v>
      </c>
      <c r="AB35" s="133">
        <f>SUM(B35:AA35)</f>
        <v>0</v>
      </c>
    </row>
    <row r="36" spans="1:28" x14ac:dyDescent="0.35">
      <c r="A36" s="139" t="s">
        <v>14</v>
      </c>
      <c r="B36" s="148">
        <f>+B35</f>
        <v>0</v>
      </c>
      <c r="C36" s="148">
        <f>B36+C35</f>
        <v>0</v>
      </c>
      <c r="D36" s="148">
        <f t="shared" ref="D36:AA36" si="10">C36+D35</f>
        <v>0</v>
      </c>
      <c r="E36" s="148">
        <f t="shared" si="10"/>
        <v>0</v>
      </c>
      <c r="F36" s="148">
        <f t="shared" si="10"/>
        <v>0</v>
      </c>
      <c r="G36" s="148">
        <f t="shared" si="10"/>
        <v>0</v>
      </c>
      <c r="H36" s="148">
        <f t="shared" si="10"/>
        <v>0</v>
      </c>
      <c r="I36" s="148">
        <f t="shared" si="10"/>
        <v>0</v>
      </c>
      <c r="J36" s="148">
        <f t="shared" si="10"/>
        <v>0</v>
      </c>
      <c r="K36" s="148">
        <f t="shared" si="10"/>
        <v>0</v>
      </c>
      <c r="L36" s="148">
        <f t="shared" si="10"/>
        <v>0</v>
      </c>
      <c r="M36" s="148">
        <f t="shared" si="10"/>
        <v>0</v>
      </c>
      <c r="N36" s="148">
        <f t="shared" si="10"/>
        <v>0</v>
      </c>
      <c r="O36" s="148">
        <f t="shared" si="10"/>
        <v>0</v>
      </c>
      <c r="P36" s="148">
        <f t="shared" si="10"/>
        <v>0</v>
      </c>
      <c r="Q36" s="148">
        <f t="shared" si="10"/>
        <v>0</v>
      </c>
      <c r="R36" s="148">
        <f t="shared" si="10"/>
        <v>0</v>
      </c>
      <c r="S36" s="148">
        <f t="shared" si="10"/>
        <v>0</v>
      </c>
      <c r="T36" s="148">
        <f t="shared" si="10"/>
        <v>0</v>
      </c>
      <c r="U36" s="148">
        <f t="shared" si="10"/>
        <v>0</v>
      </c>
      <c r="V36" s="148">
        <f t="shared" si="10"/>
        <v>0</v>
      </c>
      <c r="W36" s="148">
        <f t="shared" si="10"/>
        <v>0</v>
      </c>
      <c r="X36" s="148">
        <f t="shared" si="10"/>
        <v>0</v>
      </c>
      <c r="Y36" s="148">
        <f t="shared" si="10"/>
        <v>0</v>
      </c>
      <c r="Z36" s="148">
        <f t="shared" si="10"/>
        <v>0</v>
      </c>
      <c r="AA36" s="148">
        <f t="shared" si="10"/>
        <v>0</v>
      </c>
      <c r="AB36" s="133"/>
    </row>
    <row r="37" spans="1:28" x14ac:dyDescent="0.35">
      <c r="A37" s="139"/>
      <c r="B37" s="134"/>
      <c r="C37" s="134"/>
      <c r="D37" s="134"/>
      <c r="E37" s="134"/>
      <c r="F37" s="134"/>
      <c r="G37" s="134"/>
      <c r="H37" s="134"/>
      <c r="I37" s="134"/>
      <c r="J37" s="134"/>
      <c r="K37" s="134"/>
      <c r="L37" s="134"/>
      <c r="M37" s="134"/>
      <c r="N37" s="134"/>
      <c r="O37" s="134"/>
      <c r="P37" s="134"/>
      <c r="Q37" s="134"/>
      <c r="R37" s="134"/>
      <c r="S37" s="134"/>
      <c r="T37" s="134"/>
      <c r="U37" s="134"/>
      <c r="V37" s="134"/>
      <c r="W37" s="134"/>
      <c r="X37" s="134"/>
      <c r="Y37" s="134"/>
      <c r="Z37" s="134"/>
      <c r="AA37" s="134"/>
      <c r="AB37" s="133"/>
    </row>
    <row r="38" spans="1:28" ht="18.5" x14ac:dyDescent="0.45">
      <c r="A38" s="140" t="s">
        <v>5</v>
      </c>
      <c r="B38" s="134"/>
      <c r="C38" s="134"/>
      <c r="D38" s="134"/>
      <c r="E38" s="134"/>
      <c r="F38" s="134"/>
      <c r="G38" s="134"/>
      <c r="H38" s="134"/>
      <c r="I38" s="134"/>
      <c r="J38" s="134"/>
      <c r="K38" s="134"/>
      <c r="L38" s="134"/>
      <c r="M38" s="134"/>
      <c r="N38" s="134"/>
      <c r="O38" s="134"/>
      <c r="P38" s="134"/>
      <c r="Q38" s="134"/>
      <c r="R38" s="134"/>
      <c r="S38" s="134"/>
      <c r="T38" s="134"/>
      <c r="U38" s="134"/>
      <c r="V38" s="134"/>
      <c r="W38" s="134"/>
      <c r="X38" s="134"/>
      <c r="Y38" s="134"/>
      <c r="Z38" s="134"/>
      <c r="AA38" s="134"/>
      <c r="AB38" s="133"/>
    </row>
    <row r="39" spans="1:28" ht="15" thickBot="1" x14ac:dyDescent="0.4">
      <c r="A39" s="125" t="s">
        <v>60</v>
      </c>
      <c r="B39" s="2">
        <v>350000</v>
      </c>
      <c r="C39" s="2">
        <f>B$39</f>
        <v>350000</v>
      </c>
      <c r="D39" s="2">
        <f t="shared" ref="D39:AA39" si="11">C$39</f>
        <v>350000</v>
      </c>
      <c r="E39" s="2">
        <f t="shared" si="11"/>
        <v>350000</v>
      </c>
      <c r="F39" s="2">
        <f t="shared" si="11"/>
        <v>350000</v>
      </c>
      <c r="G39" s="2">
        <f t="shared" si="11"/>
        <v>350000</v>
      </c>
      <c r="H39" s="2">
        <f t="shared" si="11"/>
        <v>350000</v>
      </c>
      <c r="I39" s="2">
        <f t="shared" si="11"/>
        <v>350000</v>
      </c>
      <c r="J39" s="2">
        <f t="shared" si="11"/>
        <v>350000</v>
      </c>
      <c r="K39" s="2">
        <f t="shared" si="11"/>
        <v>350000</v>
      </c>
      <c r="L39" s="2">
        <f t="shared" si="11"/>
        <v>350000</v>
      </c>
      <c r="M39" s="2">
        <f t="shared" si="11"/>
        <v>350000</v>
      </c>
      <c r="N39" s="2">
        <f t="shared" si="11"/>
        <v>350000</v>
      </c>
      <c r="O39" s="2">
        <f t="shared" si="11"/>
        <v>350000</v>
      </c>
      <c r="P39" s="2">
        <f t="shared" si="11"/>
        <v>350000</v>
      </c>
      <c r="Q39" s="2">
        <f t="shared" si="11"/>
        <v>350000</v>
      </c>
      <c r="R39" s="2">
        <f t="shared" si="11"/>
        <v>350000</v>
      </c>
      <c r="S39" s="2">
        <f t="shared" si="11"/>
        <v>350000</v>
      </c>
      <c r="T39" s="2">
        <f t="shared" si="11"/>
        <v>350000</v>
      </c>
      <c r="U39" s="2">
        <f t="shared" si="11"/>
        <v>350000</v>
      </c>
      <c r="V39" s="2">
        <f t="shared" si="11"/>
        <v>350000</v>
      </c>
      <c r="W39" s="2">
        <f t="shared" si="11"/>
        <v>350000</v>
      </c>
      <c r="X39" s="2">
        <f t="shared" si="11"/>
        <v>350000</v>
      </c>
      <c r="Y39" s="2">
        <f t="shared" si="11"/>
        <v>350000</v>
      </c>
      <c r="Z39" s="2">
        <f t="shared" si="11"/>
        <v>350000</v>
      </c>
      <c r="AA39" s="2">
        <f t="shared" si="11"/>
        <v>350000</v>
      </c>
      <c r="AB39" s="133"/>
    </row>
    <row r="40" spans="1:28" ht="15" thickBot="1" x14ac:dyDescent="0.4">
      <c r="A40" s="141">
        <v>5.0000000000000001E-3</v>
      </c>
      <c r="B40" s="150">
        <v>0</v>
      </c>
      <c r="C40" s="86"/>
      <c r="D40" s="86">
        <f t="shared" ref="D40:AA40" si="12">IF(C40&lt;&gt;"", (C40)*(1-$A$40), 0)</f>
        <v>0</v>
      </c>
      <c r="E40" s="86">
        <f t="shared" si="12"/>
        <v>0</v>
      </c>
      <c r="F40" s="150">
        <f t="shared" si="12"/>
        <v>0</v>
      </c>
      <c r="G40" s="150">
        <f t="shared" si="12"/>
        <v>0</v>
      </c>
      <c r="H40" s="150">
        <f t="shared" si="12"/>
        <v>0</v>
      </c>
      <c r="I40" s="150">
        <f t="shared" si="12"/>
        <v>0</v>
      </c>
      <c r="J40" s="150">
        <f t="shared" si="12"/>
        <v>0</v>
      </c>
      <c r="K40" s="150">
        <f t="shared" si="12"/>
        <v>0</v>
      </c>
      <c r="L40" s="150">
        <f t="shared" si="12"/>
        <v>0</v>
      </c>
      <c r="M40" s="150">
        <f t="shared" si="12"/>
        <v>0</v>
      </c>
      <c r="N40" s="150">
        <f t="shared" si="12"/>
        <v>0</v>
      </c>
      <c r="O40" s="150">
        <f t="shared" si="12"/>
        <v>0</v>
      </c>
      <c r="P40" s="150">
        <f t="shared" si="12"/>
        <v>0</v>
      </c>
      <c r="Q40" s="150">
        <f t="shared" si="12"/>
        <v>0</v>
      </c>
      <c r="R40" s="150">
        <f t="shared" si="12"/>
        <v>0</v>
      </c>
      <c r="S40" s="150">
        <f t="shared" si="12"/>
        <v>0</v>
      </c>
      <c r="T40" s="150">
        <f t="shared" si="12"/>
        <v>0</v>
      </c>
      <c r="U40" s="150">
        <f t="shared" si="12"/>
        <v>0</v>
      </c>
      <c r="V40" s="150">
        <f t="shared" si="12"/>
        <v>0</v>
      </c>
      <c r="W40" s="150">
        <f t="shared" si="12"/>
        <v>0</v>
      </c>
      <c r="X40" s="150">
        <f t="shared" si="12"/>
        <v>0</v>
      </c>
      <c r="Y40" s="150">
        <f t="shared" si="12"/>
        <v>0</v>
      </c>
      <c r="Z40" s="150">
        <f t="shared" si="12"/>
        <v>0</v>
      </c>
      <c r="AA40" s="150">
        <f t="shared" si="12"/>
        <v>0</v>
      </c>
      <c r="AB40" s="133"/>
    </row>
    <row r="41" spans="1:28" x14ac:dyDescent="0.35">
      <c r="A41" s="125" t="s">
        <v>49</v>
      </c>
      <c r="B41" s="147">
        <f>B39-B40</f>
        <v>350000</v>
      </c>
      <c r="C41" s="147">
        <f>C39-C40</f>
        <v>350000</v>
      </c>
      <c r="D41" s="147">
        <f t="shared" ref="D41:AA41" si="13">D39-D40</f>
        <v>350000</v>
      </c>
      <c r="E41" s="147">
        <f t="shared" si="13"/>
        <v>350000</v>
      </c>
      <c r="F41" s="147">
        <f t="shared" si="13"/>
        <v>350000</v>
      </c>
      <c r="G41" s="147">
        <f t="shared" si="13"/>
        <v>350000</v>
      </c>
      <c r="H41" s="147">
        <f t="shared" si="13"/>
        <v>350000</v>
      </c>
      <c r="I41" s="147">
        <f t="shared" si="13"/>
        <v>350000</v>
      </c>
      <c r="J41" s="147">
        <f t="shared" si="13"/>
        <v>350000</v>
      </c>
      <c r="K41" s="147">
        <f t="shared" si="13"/>
        <v>350000</v>
      </c>
      <c r="L41" s="147">
        <f t="shared" si="13"/>
        <v>350000</v>
      </c>
      <c r="M41" s="147">
        <f t="shared" si="13"/>
        <v>350000</v>
      </c>
      <c r="N41" s="147">
        <f t="shared" si="13"/>
        <v>350000</v>
      </c>
      <c r="O41" s="147">
        <f t="shared" si="13"/>
        <v>350000</v>
      </c>
      <c r="P41" s="147">
        <f t="shared" si="13"/>
        <v>350000</v>
      </c>
      <c r="Q41" s="147">
        <f t="shared" si="13"/>
        <v>350000</v>
      </c>
      <c r="R41" s="147">
        <f t="shared" si="13"/>
        <v>350000</v>
      </c>
      <c r="S41" s="147">
        <f t="shared" si="13"/>
        <v>350000</v>
      </c>
      <c r="T41" s="147">
        <f t="shared" si="13"/>
        <v>350000</v>
      </c>
      <c r="U41" s="147">
        <f t="shared" si="13"/>
        <v>350000</v>
      </c>
      <c r="V41" s="147">
        <f t="shared" si="13"/>
        <v>350000</v>
      </c>
      <c r="W41" s="147">
        <f t="shared" si="13"/>
        <v>350000</v>
      </c>
      <c r="X41" s="147">
        <f t="shared" si="13"/>
        <v>350000</v>
      </c>
      <c r="Y41" s="147">
        <f t="shared" si="13"/>
        <v>350000</v>
      </c>
      <c r="Z41" s="147">
        <f t="shared" si="13"/>
        <v>350000</v>
      </c>
      <c r="AA41" s="147">
        <f t="shared" si="13"/>
        <v>350000</v>
      </c>
      <c r="AB41" s="133"/>
    </row>
    <row r="42" spans="1:28" x14ac:dyDescent="0.35">
      <c r="A42" s="125" t="s">
        <v>34</v>
      </c>
      <c r="B42" s="151">
        <f>_xlfn.XLOOKUP(VALUE(B$4),'Rebased Costs'!$13:$13,'Rebased Costs'!$15:$15,,FALSE)</f>
        <v>0.1475727045377121</v>
      </c>
      <c r="C42" s="151">
        <f>_xlfn.XLOOKUP(VALUE(LEFT(C$4,4)),'Rebased Costs'!$13:$13,'Rebased Costs'!$15:$15,,FALSE)</f>
        <v>0.13786702819018068</v>
      </c>
      <c r="D42" s="151">
        <f>_xlfn.XLOOKUP(VALUE(LEFT(D$4,4)),'Rebased Costs'!$13:$13,'Rebased Costs'!$15:$15,,FALSE)</f>
        <v>0.12376489877142084</v>
      </c>
      <c r="E42" s="151">
        <f>_xlfn.XLOOKUP(VALUE(LEFT(E$4,4)),'Rebased Costs'!$13:$13,'Rebased Costs'!$15:$15,,FALSE)</f>
        <v>0.11166174831535393</v>
      </c>
      <c r="F42" s="151">
        <f>_xlfn.XLOOKUP(VALUE(LEFT(F$4,4)),'Rebased Costs'!$13:$13,'Rebased Costs'!$15:$15,,FALSE)</f>
        <v>0.11158499436645147</v>
      </c>
      <c r="G42" s="151">
        <f>_xlfn.XLOOKUP(VALUE(LEFT(G$4,4)),'Rebased Costs'!$13:$13,'Rebased Costs'!$15:$15,,FALSE)</f>
        <v>0.11309724060443035</v>
      </c>
      <c r="H42" s="151">
        <f>_xlfn.XLOOKUP(VALUE(LEFT(H$4,4)),'Rebased Costs'!$13:$13,'Rebased Costs'!$15:$15,,FALSE)</f>
        <v>0.11685302411481187</v>
      </c>
      <c r="I42" s="151">
        <f>_xlfn.XLOOKUP(VALUE(LEFT(I$4,4)),'Rebased Costs'!$13:$13,'Rebased Costs'!$15:$15,,FALSE)</f>
        <v>0.11589924922337258</v>
      </c>
      <c r="J42" s="151">
        <f>_xlfn.XLOOKUP(VALUE(LEFT(J$4,4)),'Rebased Costs'!$13:$13,'Rebased Costs'!$15:$15,,FALSE)</f>
        <v>0.11371063087088633</v>
      </c>
      <c r="K42" s="151">
        <f>_xlfn.XLOOKUP(VALUE(LEFT(K$4,4)),'Rebased Costs'!$13:$13,'Rebased Costs'!$15:$15,,FALSE)</f>
        <v>0.11012189221852349</v>
      </c>
      <c r="L42" s="151">
        <f>_xlfn.XLOOKUP(VALUE(LEFT(L$4,4)),'Rebased Costs'!$13:$13,'Rebased Costs'!$15:$15,,FALSE)</f>
        <v>0.11438292960489774</v>
      </c>
      <c r="M42" s="151">
        <f>_xlfn.XLOOKUP(VALUE(LEFT(M$4,4)),'Rebased Costs'!$13:$13,'Rebased Costs'!$15:$15,,FALSE)</f>
        <v>0.11599256960077158</v>
      </c>
      <c r="N42" s="151">
        <f>_xlfn.XLOOKUP(VALUE(LEFT(N$4,4)),'Rebased Costs'!$13:$13,'Rebased Costs'!$15:$15,,FALSE)</f>
        <v>0.10954646366216782</v>
      </c>
      <c r="O42" s="151">
        <f>_xlfn.XLOOKUP(VALUE(LEFT(O$4,4)),'Rebased Costs'!$13:$13,'Rebased Costs'!$15:$15,,FALSE)</f>
        <v>0.11095720057214603</v>
      </c>
      <c r="P42" s="151">
        <f>_xlfn.XLOOKUP(VALUE(LEFT(P$4,4)),'Rebased Costs'!$13:$13,'Rebased Costs'!$15:$15,,FALSE)</f>
        <v>0.11243095653973495</v>
      </c>
      <c r="Q42" s="151">
        <f>_xlfn.XLOOKUP(VALUE(LEFT(Q$4,4)),'Rebased Costs'!$13:$13,'Rebased Costs'!$15:$15,,FALSE)</f>
        <v>0.11264525581166263</v>
      </c>
      <c r="R42" s="151">
        <f>_xlfn.XLOOKUP(VALUE(LEFT(R$4,4)),'Rebased Costs'!$13:$13,'Rebased Costs'!$15:$15,,FALSE)</f>
        <v>0.11311316910425102</v>
      </c>
      <c r="S42" s="151">
        <f>_xlfn.XLOOKUP(VALUE(LEFT(S$4,4)),'Rebased Costs'!$13:$13,'Rebased Costs'!$15:$15,,FALSE)</f>
        <v>0.11585618397278136</v>
      </c>
      <c r="T42" s="151">
        <f>_xlfn.XLOOKUP(VALUE(LEFT(T$4,4)),'Rebased Costs'!$13:$13,'Rebased Costs'!$15:$15,,FALSE)</f>
        <v>0.1133493014800363</v>
      </c>
      <c r="U42" s="151">
        <f>_xlfn.XLOOKUP(VALUE(LEFT(U$4,4)),'Rebased Costs'!$13:$13,'Rebased Costs'!$15:$15,,FALSE)</f>
        <v>0.11336266717341481</v>
      </c>
      <c r="V42" s="151">
        <f>_xlfn.XLOOKUP(VALUE(LEFT(V$4,4)),'Rebased Costs'!$13:$13,'Rebased Costs'!$15:$15,,FALSE)</f>
        <v>0.11189919625074496</v>
      </c>
      <c r="W42" s="151">
        <f>_xlfn.XLOOKUP(VALUE(LEFT(W$4,4)),'Rebased Costs'!$13:$13,'Rebased Costs'!$15:$15,,FALSE)</f>
        <v>0.10955976916829613</v>
      </c>
      <c r="X42" s="151">
        <f>_xlfn.XLOOKUP(VALUE(LEFT(X$4,4)),'Rebased Costs'!$13:$13,'Rebased Costs'!$15:$15,,FALSE)</f>
        <v>0.10768043759784149</v>
      </c>
      <c r="Y42" s="151">
        <f>_xlfn.XLOOKUP(VALUE(LEFT(Y$4,4)),'Rebased Costs'!$13:$13,'Rebased Costs'!$15:$15,,FALSE)</f>
        <v>0.11326495795107663</v>
      </c>
      <c r="Z42" s="151">
        <f>_xlfn.XLOOKUP(VALUE(LEFT(Z$4,4)),'Rebased Costs'!$13:$13,'Rebased Costs'!$15:$15,,FALSE)</f>
        <v>0.11260582617785954</v>
      </c>
      <c r="AA42" s="151">
        <f>_xlfn.XLOOKUP(VALUE(LEFT(AA$4,4)),'Rebased Costs'!$13:$13,'Rebased Costs'!$15:$15,,FALSE)</f>
        <v>0.10971356534786304</v>
      </c>
      <c r="AB42" s="133"/>
    </row>
    <row r="43" spans="1:28" ht="16.5" x14ac:dyDescent="0.45">
      <c r="A43" s="125" t="s">
        <v>51</v>
      </c>
      <c r="B43" s="152">
        <f>_xlfn.XLOOKUP(VALUE(LEFT(B$4,4)),'Rebased Costs'!$13:$13,'Rebased Costs'!$25:$25,,FALSE)</f>
        <v>0.20718478431050966</v>
      </c>
      <c r="C43" s="152">
        <f>_xlfn.XLOOKUP(VALUE(LEFT(C$4,4)),'Rebased Costs'!$13:$13,'Rebased Costs'!$25:$25,,FALSE)</f>
        <v>0.18722616777028214</v>
      </c>
      <c r="D43" s="152">
        <f>_xlfn.XLOOKUP(VALUE(LEFT(D$4,4)),'Rebased Costs'!$13:$13,'Rebased Costs'!$25:$25,,FALSE)</f>
        <v>0.16578237091636333</v>
      </c>
      <c r="E43" s="152">
        <f>_xlfn.XLOOKUP(VALUE(LEFT(E$4,4)),'Rebased Costs'!$13:$13,'Rebased Costs'!$25:$25,,FALSE)</f>
        <v>0.14274287704236066</v>
      </c>
      <c r="F43" s="152">
        <f>_xlfn.XLOOKUP(VALUE(LEFT(F$4,4)),'Rebased Costs'!$13:$13,'Rebased Costs'!$25:$25,,FALSE)</f>
        <v>0.11798894556342118</v>
      </c>
      <c r="G43" s="152">
        <f>_xlfn.XLOOKUP(VALUE(LEFT(G$4,4)),'Rebased Costs'!$13:$13,'Rebased Costs'!$25:$25,,FALSE)</f>
        <v>9.1393000052853668E-2</v>
      </c>
      <c r="H43" s="152">
        <f>_xlfn.XLOOKUP(VALUE(LEFT(H$4,4)),'Rebased Costs'!$13:$13,'Rebased Costs'!$25:$25,,FALSE)</f>
        <v>7.01399706451033E-2</v>
      </c>
      <c r="I43" s="152">
        <f>_xlfn.XLOOKUP(VALUE(LEFT(I$4,4)),'Rebased Costs'!$13:$13,'Rebased Costs'!$25:$25,,FALSE)</f>
        <v>5.3829237241920937E-2</v>
      </c>
      <c r="J43" s="152">
        <f>_xlfn.XLOOKUP(VALUE(LEFT(J$4,4)),'Rebased Costs'!$13:$13,'Rebased Costs'!$25:$25,,FALSE)</f>
        <v>4.1311491228137522E-2</v>
      </c>
      <c r="K43" s="152">
        <f>_xlfn.XLOOKUP(VALUE(LEFT(K$4,4)),'Rebased Costs'!$13:$13,'Rebased Costs'!$25:$25,,FALSE)</f>
        <v>3.1704690516465142E-2</v>
      </c>
      <c r="L43" s="152">
        <f>_xlfn.XLOOKUP(VALUE(LEFT(L$4,4)),'Rebased Costs'!$13:$13,'Rebased Costs'!$25:$25,,FALSE)</f>
        <v>2.4331907923483415E-2</v>
      </c>
      <c r="M43" s="152">
        <f>_xlfn.XLOOKUP(VALUE(LEFT(M$4,4)),'Rebased Costs'!$13:$13,'Rebased Costs'!$25:$25,,FALSE)</f>
        <v>1.8673632625097251E-2</v>
      </c>
      <c r="N43" s="152">
        <f>_xlfn.XLOOKUP(VALUE(LEFT(N$4,4)),'Rebased Costs'!$13:$13,'Rebased Costs'!$25:$25,,FALSE)</f>
        <v>1.4331163693108988E-2</v>
      </c>
      <c r="O43" s="152">
        <f>_xlfn.XLOOKUP(VALUE(LEFT(O$4,4)),'Rebased Costs'!$13:$13,'Rebased Costs'!$25:$25,,FALSE)</f>
        <v>1.0998516299536319E-2</v>
      </c>
      <c r="P43" s="152">
        <f>_xlfn.XLOOKUP(VALUE(LEFT(P$4,4)),'Rebased Costs'!$13:$13,'Rebased Costs'!$25:$25,,FALSE)</f>
        <v>8.4408610062372078E-3</v>
      </c>
      <c r="Q43" s="152">
        <f>_xlfn.XLOOKUP(VALUE(LEFT(Q$4,4)),'Rebased Costs'!$13:$13,'Rebased Costs'!$25:$25,,FALSE)</f>
        <v>6.4779769003587805E-3</v>
      </c>
      <c r="R43" s="152">
        <f>_xlfn.XLOOKUP(VALUE(LEFT(R$4,4)),'Rebased Costs'!$13:$13,'Rebased Costs'!$25:$25,,FALSE)</f>
        <v>6.1115430663522896E-3</v>
      </c>
      <c r="S43" s="152">
        <f>_xlfn.XLOOKUP(VALUE(LEFT(S$4,4)),'Rebased Costs'!$13:$13,'Rebased Costs'!$25:$25,,FALSE)</f>
        <v>3.8878448275416521E-3</v>
      </c>
      <c r="T43" s="152">
        <f>_xlfn.XLOOKUP(VALUE(LEFT(T$4,4)),'Rebased Costs'!$13:$13,'Rebased Costs'!$25:$25,,FALSE)</f>
        <v>2.9879564149106687E-3</v>
      </c>
      <c r="U43" s="152">
        <f>_xlfn.XLOOKUP(VALUE(LEFT(U$4,4)),'Rebased Costs'!$13:$13,'Rebased Costs'!$25:$25,,FALSE)</f>
        <v>2.1093064437426468E-3</v>
      </c>
      <c r="V43" s="152">
        <f>_xlfn.XLOOKUP(VALUE(LEFT(V$4,4)),'Rebased Costs'!$13:$13,'Rebased Costs'!$25:$25,,FALSE)</f>
        <v>1.3506219169588784E-3</v>
      </c>
      <c r="W43" s="152">
        <f>_xlfn.XLOOKUP(VALUE(LEFT(W$4,4)),'Rebased Costs'!$13:$13,'Rebased Costs'!$25:$25,,FALSE)</f>
        <v>1.3945885194798042E-3</v>
      </c>
      <c r="X43" s="152">
        <f>_xlfn.XLOOKUP(VALUE(LEFT(X$4,4)),'Rebased Costs'!$13:$13,'Rebased Costs'!$25:$25,,FALSE)</f>
        <v>1.3993051363904428E-3</v>
      </c>
      <c r="Y43" s="152">
        <f>_xlfn.XLOOKUP(VALUE(LEFT(Y$4,4)),'Rebased Costs'!$13:$13,'Rebased Costs'!$25:$25,,FALSE)</f>
        <v>1.4772591106795776E-3</v>
      </c>
      <c r="Z43" s="152">
        <f>_xlfn.XLOOKUP(VALUE(LEFT(Z$4,4)),'Rebased Costs'!$13:$13,'Rebased Costs'!$25:$25,,FALSE)</f>
        <v>1.5134477169513251E-3</v>
      </c>
      <c r="AA43" s="152">
        <f>_xlfn.XLOOKUP(VALUE(LEFT(AA$4,4)),'Rebased Costs'!$13:$13,'Rebased Costs'!$25:$25,,FALSE)</f>
        <v>1.3843550262030583E-3</v>
      </c>
      <c r="AB43" s="133"/>
    </row>
    <row r="44" spans="1:28" x14ac:dyDescent="0.35">
      <c r="A44" s="125" t="s">
        <v>48</v>
      </c>
      <c r="B44" s="153">
        <f>_xlfn.XLOOKUP(VALUE(LEFT(B$4,4)),'Rebased Costs'!$13:$13,'Rebased Costs'!$18:$18,,FALSE)</f>
        <v>0.30832812016201616</v>
      </c>
      <c r="C44" s="153">
        <f>_xlfn.XLOOKUP(VALUE(LEFT(C$4,4)),'Rebased Costs'!$13:$13,'Rebased Costs'!$18:$18,,FALSE)</f>
        <v>0.31284574829625816</v>
      </c>
      <c r="D44" s="153">
        <f>_xlfn.XLOOKUP(VALUE(LEFT(D$4,4)),'Rebased Costs'!$13:$13,'Rebased Costs'!$18:$18,,FALSE)</f>
        <v>0.31736337643050011</v>
      </c>
      <c r="E44" s="153">
        <f>_xlfn.XLOOKUP(VALUE(LEFT(E$4,4)),'Rebased Costs'!$13:$13,'Rebased Costs'!$18:$18,,FALSE)</f>
        <v>0.32301041159830263</v>
      </c>
      <c r="F44" s="153">
        <f>_xlfn.XLOOKUP(VALUE(LEFT(F$4,4)),'Rebased Costs'!$13:$13,'Rebased Costs'!$18:$18,,FALSE)</f>
        <v>0.32752803973254457</v>
      </c>
      <c r="G44" s="153">
        <f>_xlfn.XLOOKUP(VALUE(LEFT(G$4,4)),'Rebased Costs'!$13:$13,'Rebased Costs'!$18:$18,,FALSE)</f>
        <v>0.33204566786678663</v>
      </c>
      <c r="H44" s="153">
        <f>_xlfn.XLOOKUP(VALUE(LEFT(H$4,4)),'Rebased Costs'!$13:$13,'Rebased Costs'!$18:$18,,FALSE)</f>
        <v>0.33769270303458909</v>
      </c>
      <c r="I44" s="153">
        <f>_xlfn.XLOOKUP(VALUE(LEFT(I$4,4)),'Rebased Costs'!$13:$13,'Rebased Costs'!$18:$18,,FALSE)</f>
        <v>0.34333973820239155</v>
      </c>
      <c r="J44" s="153">
        <f>_xlfn.XLOOKUP(VALUE(LEFT(J$4,4)),'Rebased Costs'!$13:$13,'Rebased Costs'!$18:$18,,FALSE)</f>
        <v>0.34785736633663356</v>
      </c>
      <c r="K44" s="153">
        <f>_xlfn.XLOOKUP(VALUE(LEFT(K$4,4)),'Rebased Costs'!$13:$13,'Rebased Costs'!$18:$18,,FALSE)</f>
        <v>0.35350440150443607</v>
      </c>
      <c r="L44" s="153">
        <f>_xlfn.XLOOKUP(VALUE(LEFT(L$4,4)),'Rebased Costs'!$13:$13,'Rebased Costs'!$18:$18,,FALSE)</f>
        <v>0.35915143667223859</v>
      </c>
      <c r="M44" s="153">
        <f>_xlfn.XLOOKUP(VALUE(LEFT(M$4,4)),'Rebased Costs'!$13:$13,'Rebased Costs'!$18:$18,,FALSE)</f>
        <v>0.36366906480648054</v>
      </c>
      <c r="N44" s="153">
        <f>_xlfn.XLOOKUP(VALUE(LEFT(N$4,4)),'Rebased Costs'!$13:$13,'Rebased Costs'!$18:$18,,FALSE)</f>
        <v>0.36931609997428311</v>
      </c>
      <c r="O44" s="153">
        <f>_xlfn.XLOOKUP(VALUE(LEFT(O$4,4)),'Rebased Costs'!$13:$13,'Rebased Costs'!$18:$18,,FALSE)</f>
        <v>0.37496313514208557</v>
      </c>
      <c r="P44" s="153">
        <f>_xlfn.XLOOKUP(VALUE(LEFT(P$4,4)),'Rebased Costs'!$13:$13,'Rebased Costs'!$18:$18,,FALSE)</f>
        <v>0.38061017030988803</v>
      </c>
      <c r="Q44" s="153">
        <f>_xlfn.XLOOKUP(VALUE(LEFT(Q$4,4)),'Rebased Costs'!$13:$13,'Rebased Costs'!$18:$18,,FALSE)</f>
        <v>0.38738661251125106</v>
      </c>
      <c r="R44" s="153">
        <f>_xlfn.XLOOKUP(VALUE(LEFT(R$4,4)),'Rebased Costs'!$13:$13,'Rebased Costs'!$18:$18,,FALSE)</f>
        <v>0.39303364767905358</v>
      </c>
      <c r="S44" s="153">
        <f>_xlfn.XLOOKUP(VALUE(LEFT(S$4,4)),'Rebased Costs'!$13:$13,'Rebased Costs'!$18:$18,,FALSE)</f>
        <v>0.39868068284685604</v>
      </c>
      <c r="T44" s="153">
        <f>_xlfn.XLOOKUP(VALUE(LEFT(T$4,4)),'Rebased Costs'!$13:$13,'Rebased Costs'!$18:$18,,FALSE)</f>
        <v>0.4043277180146585</v>
      </c>
      <c r="U44" s="153">
        <f>_xlfn.XLOOKUP(VALUE(LEFT(U$4,4)),'Rebased Costs'!$13:$13,'Rebased Costs'!$18:$18,,FALSE)</f>
        <v>0.41110416021602153</v>
      </c>
      <c r="V44" s="153">
        <f>_xlfn.XLOOKUP(VALUE(LEFT(V$4,4)),'Rebased Costs'!$13:$13,'Rebased Costs'!$18:$18,,FALSE)</f>
        <v>0.41675119538382399</v>
      </c>
      <c r="W44" s="153">
        <f>_xlfn.XLOOKUP(VALUE(LEFT(W$4,4)),'Rebased Costs'!$13:$13,'Rebased Costs'!$18:$18,,FALSE)</f>
        <v>0.42352763758518702</v>
      </c>
      <c r="X44" s="153">
        <f>_xlfn.XLOOKUP(VALUE(LEFT(X$4,4)),'Rebased Costs'!$13:$13,'Rebased Costs'!$18:$18,,FALSE)</f>
        <v>0.42917467275298948</v>
      </c>
      <c r="Y44" s="153">
        <f>_xlfn.XLOOKUP(VALUE(LEFT(Y$4,4)),'Rebased Costs'!$13:$13,'Rebased Costs'!$18:$18,,FALSE)</f>
        <v>0.43595111495435246</v>
      </c>
      <c r="Z44" s="153">
        <f>_xlfn.XLOOKUP(VALUE(LEFT(Z$4,4)),'Rebased Costs'!$13:$13,'Rebased Costs'!$18:$18,,FALSE)</f>
        <v>0.44272755715571549</v>
      </c>
      <c r="AA44" s="153">
        <f>_xlfn.XLOOKUP(VALUE(LEFT(AA$4,4)),'Rebased Costs'!$13:$13,'Rebased Costs'!$18:$18,,FALSE)</f>
        <v>0.44950399935707847</v>
      </c>
      <c r="AB44" s="133"/>
    </row>
    <row r="45" spans="1:28" x14ac:dyDescent="0.35">
      <c r="A45" s="125" t="s">
        <v>50</v>
      </c>
      <c r="B45" s="153">
        <f>B43*B40</f>
        <v>0</v>
      </c>
      <c r="C45" s="153">
        <f>C43*C40</f>
        <v>0</v>
      </c>
      <c r="D45" s="153">
        <f t="shared" ref="D45:Z45" si="14">D43*D40</f>
        <v>0</v>
      </c>
      <c r="E45" s="153">
        <f t="shared" si="14"/>
        <v>0</v>
      </c>
      <c r="F45" s="153">
        <f t="shared" si="14"/>
        <v>0</v>
      </c>
      <c r="G45" s="153">
        <f t="shared" si="14"/>
        <v>0</v>
      </c>
      <c r="H45" s="153">
        <f t="shared" si="14"/>
        <v>0</v>
      </c>
      <c r="I45" s="153">
        <f t="shared" si="14"/>
        <v>0</v>
      </c>
      <c r="J45" s="153">
        <f t="shared" si="14"/>
        <v>0</v>
      </c>
      <c r="K45" s="153">
        <f t="shared" si="14"/>
        <v>0</v>
      </c>
      <c r="L45" s="153">
        <f t="shared" si="14"/>
        <v>0</v>
      </c>
      <c r="M45" s="153">
        <f t="shared" si="14"/>
        <v>0</v>
      </c>
      <c r="N45" s="153">
        <f t="shared" si="14"/>
        <v>0</v>
      </c>
      <c r="O45" s="153">
        <f t="shared" si="14"/>
        <v>0</v>
      </c>
      <c r="P45" s="153">
        <f t="shared" si="14"/>
        <v>0</v>
      </c>
      <c r="Q45" s="153">
        <f t="shared" si="14"/>
        <v>0</v>
      </c>
      <c r="R45" s="153">
        <f t="shared" si="14"/>
        <v>0</v>
      </c>
      <c r="S45" s="153">
        <f t="shared" si="14"/>
        <v>0</v>
      </c>
      <c r="T45" s="153">
        <f t="shared" si="14"/>
        <v>0</v>
      </c>
      <c r="U45" s="153">
        <f t="shared" si="14"/>
        <v>0</v>
      </c>
      <c r="V45" s="153">
        <f t="shared" si="14"/>
        <v>0</v>
      </c>
      <c r="W45" s="153">
        <f t="shared" si="14"/>
        <v>0</v>
      </c>
      <c r="X45" s="153">
        <f t="shared" si="14"/>
        <v>0</v>
      </c>
      <c r="Y45" s="153">
        <f t="shared" si="14"/>
        <v>0</v>
      </c>
      <c r="Z45" s="153">
        <f t="shared" si="14"/>
        <v>0</v>
      </c>
      <c r="AA45" s="153">
        <f>AA43*AA40</f>
        <v>0</v>
      </c>
      <c r="AB45" s="133">
        <f>SUM(B45:AA45)</f>
        <v>0</v>
      </c>
    </row>
    <row r="46" spans="1:28" x14ac:dyDescent="0.35">
      <c r="A46" s="125" t="s">
        <v>47</v>
      </c>
      <c r="B46" s="153">
        <f>_xlfn.XLOOKUP(VALUE(LEFT(B$4,4)),'Rebased Costs'!$13:$13,'Rebased Costs'!$21:$21,,FALSE)</f>
        <v>1.4600310800254291E-3</v>
      </c>
      <c r="C46" s="153">
        <f>_xlfn.XLOOKUP(VALUE(LEFT(C$4,4)),'Rebased Costs'!$13:$13,'Rebased Costs'!$21:$21,,FALSE)</f>
        <v>1.3502344389293357E-3</v>
      </c>
      <c r="D46" s="153">
        <f>_xlfn.XLOOKUP(VALUE(LEFT(D$4,4)),'Rebased Costs'!$13:$13,'Rebased Costs'!$21:$21,,FALSE)</f>
        <v>1.2342057487705E-3</v>
      </c>
      <c r="E46" s="153">
        <f>_xlfn.XLOOKUP(VALUE(LEFT(E$4,4)),'Rebased Costs'!$13:$13,'Rebased Costs'!$21:$21,,FALSE)</f>
        <v>1.1115912789144264E-3</v>
      </c>
      <c r="F46" s="153">
        <f>_xlfn.XLOOKUP(VALUE(LEFT(F$4,4)),'Rebased Costs'!$13:$13,'Rebased Costs'!$21:$21,,FALSE)</f>
        <v>9.8201722100249903E-4</v>
      </c>
      <c r="G46" s="153">
        <f>_xlfn.XLOOKUP(VALUE(LEFT(G$4,4)),'Rebased Costs'!$13:$13,'Rebased Costs'!$21:$21,,FALSE)</f>
        <v>8.4508854934187811E-4</v>
      </c>
      <c r="H46" s="153">
        <f>_xlfn.XLOOKUP(VALUE(LEFT(H$4,4)),'Rebased Costs'!$13:$13,'Rebased Costs'!$21:$21,,FALSE)</f>
        <v>6.8376730030077887E-4</v>
      </c>
      <c r="I46" s="153">
        <f>_xlfn.XLOOKUP(VALUE(LEFT(I$4,4)),'Rebased Costs'!$13:$13,'Rebased Costs'!$21:$21,,FALSE)</f>
        <v>5.5324110275155856E-4</v>
      </c>
      <c r="J46" s="153">
        <f>_xlfn.XLOOKUP(VALUE(LEFT(J$4,4)),'Rebased Costs'!$13:$13,'Rebased Costs'!$21:$21,,FALSE)</f>
        <v>4.4763140565382746E-4</v>
      </c>
      <c r="K46" s="153">
        <f>_xlfn.XLOOKUP(VALUE(LEFT(K$4,4)),'Rebased Costs'!$13:$13,'Rebased Costs'!$21:$21,,FALSE)</f>
        <v>3.621818305455922E-4</v>
      </c>
      <c r="L46" s="153">
        <f>_xlfn.XLOOKUP(VALUE(LEFT(L$4,4)),'Rebased Costs'!$13:$13,'Rebased Costs'!$21:$21,,FALSE)</f>
        <v>2.9304395697115097E-4</v>
      </c>
      <c r="M46" s="153">
        <f>_xlfn.XLOOKUP(VALUE(LEFT(M$4,4)),'Rebased Costs'!$13:$13,'Rebased Costs'!$21:$21,,FALSE)</f>
        <v>2.3710399991061862E-4</v>
      </c>
      <c r="N46" s="153">
        <f>_xlfn.XLOOKUP(VALUE(LEFT(N$4,4)),'Rebased Costs'!$13:$13,'Rebased Costs'!$21:$21,,FALSE)</f>
        <v>1.9184257322579456E-4</v>
      </c>
      <c r="O46" s="153">
        <f>_xlfn.XLOOKUP(VALUE(LEFT(O$4,4)),'Rebased Costs'!$13:$13,'Rebased Costs'!$21:$21,,FALSE)</f>
        <v>1.5522122324283119E-4</v>
      </c>
      <c r="P46" s="153">
        <f>_xlfn.XLOOKUP(VALUE(LEFT(P$4,4)),'Rebased Costs'!$13:$13,'Rebased Costs'!$21:$21,,FALSE)</f>
        <v>1.2559062224756106E-4</v>
      </c>
      <c r="Q46" s="153">
        <f>_xlfn.XLOOKUP(VALUE(LEFT(Q$4,4)),'Rebased Costs'!$13:$13,'Rebased Costs'!$21:$21,,FALSE)</f>
        <v>1.0161628717391288E-4</v>
      </c>
      <c r="R46" s="153">
        <f>_xlfn.XLOOKUP(VALUE(LEFT(R$4,4)),'Rebased Costs'!$13:$13,'Rebased Costs'!$21:$21,,FALSE)</f>
        <v>8.4355582257695727E-5</v>
      </c>
      <c r="S46" s="153">
        <f>_xlfn.XLOOKUP(VALUE(LEFT(S$4,4)),'Rebased Costs'!$13:$13,'Rebased Costs'!$21:$21,,FALSE)</f>
        <v>8.0054728708178343E-5</v>
      </c>
      <c r="T46" s="153">
        <f>_xlfn.XLOOKUP(VALUE(LEFT(T$4,4)),'Rebased Costs'!$13:$13,'Rebased Costs'!$21:$21,,FALSE)</f>
        <v>7.8420282983293114E-5</v>
      </c>
      <c r="U46" s="153">
        <f>_xlfn.XLOOKUP(VALUE(LEFT(U$4,4)),'Rebased Costs'!$13:$13,'Rebased Costs'!$21:$21,,FALSE)</f>
        <v>7.3707136045188885E-5</v>
      </c>
      <c r="V46" s="153">
        <f>_xlfn.XLOOKUP(VALUE(LEFT(V$4,4)),'Rebased Costs'!$13:$13,'Rebased Costs'!$21:$21,,FALSE)</f>
        <v>6.2594453355408082E-5</v>
      </c>
      <c r="W46" s="153">
        <f>_xlfn.XLOOKUP(VALUE(LEFT(W$4,4)),'Rebased Costs'!$13:$13,'Rebased Costs'!$21:$21,,FALSE)</f>
        <v>5.6830506862920176E-5</v>
      </c>
      <c r="X46" s="153">
        <f>_xlfn.XLOOKUP(VALUE(LEFT(X$4,4)),'Rebased Costs'!$13:$13,'Rebased Costs'!$21:$21,,FALSE)</f>
        <v>5.2400114847931315E-5</v>
      </c>
      <c r="Y46" s="153">
        <f>_xlfn.XLOOKUP(VALUE(LEFT(Y$4,4)),'Rebased Costs'!$13:$13,'Rebased Costs'!$21:$21,,FALSE)</f>
        <v>4.9733154077659295E-5</v>
      </c>
      <c r="Z46" s="153">
        <f>_xlfn.XLOOKUP(VALUE(LEFT(Z$4,4)),'Rebased Costs'!$13:$13,'Rebased Costs'!$21:$21,,FALSE)</f>
        <v>4.6278737645094759E-5</v>
      </c>
      <c r="AA46" s="153">
        <f>_xlfn.XLOOKUP(VALUE(LEFT(AA$4,4)),'Rebased Costs'!$13:$13,'Rebased Costs'!$21:$21,,FALSE)</f>
        <v>4.5484216063039991E-5</v>
      </c>
      <c r="AB46" s="133"/>
    </row>
    <row r="47" spans="1:28" x14ac:dyDescent="0.35">
      <c r="A47" s="125"/>
      <c r="B47" s="133"/>
      <c r="C47" s="133"/>
      <c r="D47" s="133"/>
      <c r="E47" s="133"/>
      <c r="F47" s="133"/>
      <c r="G47" s="133"/>
      <c r="H47" s="133"/>
      <c r="I47" s="133"/>
      <c r="J47" s="133"/>
      <c r="K47" s="133"/>
      <c r="L47" s="133"/>
      <c r="M47" s="133"/>
      <c r="N47" s="133"/>
      <c r="O47" s="133"/>
      <c r="P47" s="133"/>
      <c r="Q47" s="133"/>
      <c r="R47" s="133"/>
      <c r="S47" s="133"/>
      <c r="T47" s="133"/>
      <c r="U47" s="133"/>
      <c r="V47" s="133"/>
      <c r="W47" s="133"/>
      <c r="X47" s="133"/>
      <c r="Y47" s="133"/>
      <c r="Z47" s="133"/>
      <c r="AA47" s="133"/>
      <c r="AB47" s="133"/>
    </row>
    <row r="48" spans="1:28" x14ac:dyDescent="0.35">
      <c r="A48" s="139" t="s">
        <v>53</v>
      </c>
      <c r="B48" s="134"/>
      <c r="C48" s="134"/>
      <c r="D48" s="134"/>
      <c r="E48" s="134"/>
      <c r="F48" s="134"/>
      <c r="G48" s="134"/>
      <c r="H48" s="134"/>
      <c r="I48" s="134"/>
      <c r="J48" s="134"/>
      <c r="K48" s="134"/>
      <c r="L48" s="134"/>
      <c r="M48" s="134"/>
      <c r="N48" s="134"/>
      <c r="O48" s="134"/>
      <c r="P48" s="134"/>
      <c r="Q48" s="134"/>
      <c r="R48" s="134"/>
      <c r="S48" s="134"/>
      <c r="T48" s="134"/>
      <c r="U48" s="134"/>
      <c r="V48" s="134"/>
      <c r="W48" s="134"/>
      <c r="X48" s="134"/>
      <c r="Y48" s="134"/>
      <c r="Z48" s="134"/>
      <c r="AA48" s="134"/>
      <c r="AB48" s="133"/>
    </row>
    <row r="49" spans="1:28" x14ac:dyDescent="0.35">
      <c r="A49" s="142" t="s">
        <v>52</v>
      </c>
      <c r="B49" s="134">
        <f>B40*B42</f>
        <v>0</v>
      </c>
      <c r="C49" s="134">
        <f>C40*C42</f>
        <v>0</v>
      </c>
      <c r="D49" s="134">
        <f>D40*D42</f>
        <v>0</v>
      </c>
      <c r="E49" s="134">
        <f t="shared" ref="E49:AA49" si="15">E40*E42</f>
        <v>0</v>
      </c>
      <c r="F49" s="134">
        <f t="shared" si="15"/>
        <v>0</v>
      </c>
      <c r="G49" s="134">
        <f t="shared" si="15"/>
        <v>0</v>
      </c>
      <c r="H49" s="134">
        <f t="shared" si="15"/>
        <v>0</v>
      </c>
      <c r="I49" s="134">
        <f t="shared" si="15"/>
        <v>0</v>
      </c>
      <c r="J49" s="134">
        <f t="shared" si="15"/>
        <v>0</v>
      </c>
      <c r="K49" s="134">
        <f t="shared" si="15"/>
        <v>0</v>
      </c>
      <c r="L49" s="134">
        <f t="shared" si="15"/>
        <v>0</v>
      </c>
      <c r="M49" s="134">
        <f t="shared" si="15"/>
        <v>0</v>
      </c>
      <c r="N49" s="134">
        <f t="shared" si="15"/>
        <v>0</v>
      </c>
      <c r="O49" s="134">
        <f t="shared" si="15"/>
        <v>0</v>
      </c>
      <c r="P49" s="134">
        <f t="shared" si="15"/>
        <v>0</v>
      </c>
      <c r="Q49" s="134">
        <f t="shared" si="15"/>
        <v>0</v>
      </c>
      <c r="R49" s="134">
        <f t="shared" si="15"/>
        <v>0</v>
      </c>
      <c r="S49" s="134">
        <f t="shared" si="15"/>
        <v>0</v>
      </c>
      <c r="T49" s="134">
        <f t="shared" si="15"/>
        <v>0</v>
      </c>
      <c r="U49" s="134">
        <f t="shared" si="15"/>
        <v>0</v>
      </c>
      <c r="V49" s="134">
        <f t="shared" si="15"/>
        <v>0</v>
      </c>
      <c r="W49" s="134">
        <f t="shared" si="15"/>
        <v>0</v>
      </c>
      <c r="X49" s="134">
        <f t="shared" si="15"/>
        <v>0</v>
      </c>
      <c r="Y49" s="134">
        <f t="shared" si="15"/>
        <v>0</v>
      </c>
      <c r="Z49" s="134">
        <f t="shared" si="15"/>
        <v>0</v>
      </c>
      <c r="AA49" s="134">
        <f t="shared" si="15"/>
        <v>0</v>
      </c>
      <c r="AB49" s="133">
        <f>SUM(B49:AA49)</f>
        <v>0</v>
      </c>
    </row>
    <row r="50" spans="1:28" ht="16.5" x14ac:dyDescent="0.45">
      <c r="A50" s="125" t="s">
        <v>61</v>
      </c>
      <c r="B50" s="134">
        <f>B45*B44</f>
        <v>0</v>
      </c>
      <c r="C50" s="134">
        <f t="shared" ref="C50:AA50" si="16">C45*C44</f>
        <v>0</v>
      </c>
      <c r="D50" s="134">
        <f t="shared" si="16"/>
        <v>0</v>
      </c>
      <c r="E50" s="134">
        <f t="shared" si="16"/>
        <v>0</v>
      </c>
      <c r="F50" s="134">
        <f t="shared" si="16"/>
        <v>0</v>
      </c>
      <c r="G50" s="134">
        <f t="shared" si="16"/>
        <v>0</v>
      </c>
      <c r="H50" s="134">
        <f t="shared" si="16"/>
        <v>0</v>
      </c>
      <c r="I50" s="134">
        <f t="shared" si="16"/>
        <v>0</v>
      </c>
      <c r="J50" s="134">
        <f t="shared" si="16"/>
        <v>0</v>
      </c>
      <c r="K50" s="134">
        <f t="shared" si="16"/>
        <v>0</v>
      </c>
      <c r="L50" s="134">
        <f t="shared" si="16"/>
        <v>0</v>
      </c>
      <c r="M50" s="134">
        <f t="shared" si="16"/>
        <v>0</v>
      </c>
      <c r="N50" s="134">
        <f t="shared" si="16"/>
        <v>0</v>
      </c>
      <c r="O50" s="134">
        <f t="shared" si="16"/>
        <v>0</v>
      </c>
      <c r="P50" s="134">
        <f t="shared" si="16"/>
        <v>0</v>
      </c>
      <c r="Q50" s="134">
        <f t="shared" si="16"/>
        <v>0</v>
      </c>
      <c r="R50" s="134">
        <f t="shared" si="16"/>
        <v>0</v>
      </c>
      <c r="S50" s="134">
        <f t="shared" si="16"/>
        <v>0</v>
      </c>
      <c r="T50" s="134">
        <f t="shared" si="16"/>
        <v>0</v>
      </c>
      <c r="U50" s="134">
        <f t="shared" si="16"/>
        <v>0</v>
      </c>
      <c r="V50" s="134">
        <f t="shared" si="16"/>
        <v>0</v>
      </c>
      <c r="W50" s="134">
        <f t="shared" si="16"/>
        <v>0</v>
      </c>
      <c r="X50" s="134">
        <f t="shared" si="16"/>
        <v>0</v>
      </c>
      <c r="Y50" s="134">
        <f t="shared" si="16"/>
        <v>0</v>
      </c>
      <c r="Z50" s="134">
        <f t="shared" si="16"/>
        <v>0</v>
      </c>
      <c r="AA50" s="134">
        <f t="shared" si="16"/>
        <v>0</v>
      </c>
      <c r="AB50" s="133">
        <f>SUM(B50:AA50)</f>
        <v>0</v>
      </c>
    </row>
    <row r="51" spans="1:28" x14ac:dyDescent="0.35">
      <c r="A51" s="125" t="s">
        <v>62</v>
      </c>
      <c r="B51" s="134">
        <f>B46*B40</f>
        <v>0</v>
      </c>
      <c r="C51" s="134">
        <f t="shared" ref="C51:AA51" si="17">C46*C40</f>
        <v>0</v>
      </c>
      <c r="D51" s="134">
        <f t="shared" si="17"/>
        <v>0</v>
      </c>
      <c r="E51" s="134">
        <f t="shared" si="17"/>
        <v>0</v>
      </c>
      <c r="F51" s="134">
        <f t="shared" si="17"/>
        <v>0</v>
      </c>
      <c r="G51" s="134">
        <f t="shared" si="17"/>
        <v>0</v>
      </c>
      <c r="H51" s="134">
        <f t="shared" si="17"/>
        <v>0</v>
      </c>
      <c r="I51" s="134">
        <f t="shared" si="17"/>
        <v>0</v>
      </c>
      <c r="J51" s="134">
        <f t="shared" si="17"/>
        <v>0</v>
      </c>
      <c r="K51" s="134">
        <f t="shared" si="17"/>
        <v>0</v>
      </c>
      <c r="L51" s="134">
        <f t="shared" si="17"/>
        <v>0</v>
      </c>
      <c r="M51" s="134">
        <f t="shared" si="17"/>
        <v>0</v>
      </c>
      <c r="N51" s="134">
        <f t="shared" si="17"/>
        <v>0</v>
      </c>
      <c r="O51" s="134">
        <f t="shared" si="17"/>
        <v>0</v>
      </c>
      <c r="P51" s="134">
        <f t="shared" si="17"/>
        <v>0</v>
      </c>
      <c r="Q51" s="134">
        <f t="shared" si="17"/>
        <v>0</v>
      </c>
      <c r="R51" s="134">
        <f t="shared" si="17"/>
        <v>0</v>
      </c>
      <c r="S51" s="134">
        <f t="shared" si="17"/>
        <v>0</v>
      </c>
      <c r="T51" s="134">
        <f t="shared" si="17"/>
        <v>0</v>
      </c>
      <c r="U51" s="134">
        <f t="shared" si="17"/>
        <v>0</v>
      </c>
      <c r="V51" s="134">
        <f t="shared" si="17"/>
        <v>0</v>
      </c>
      <c r="W51" s="134">
        <f t="shared" si="17"/>
        <v>0</v>
      </c>
      <c r="X51" s="134">
        <f t="shared" si="17"/>
        <v>0</v>
      </c>
      <c r="Y51" s="134">
        <f t="shared" si="17"/>
        <v>0</v>
      </c>
      <c r="Z51" s="134">
        <f t="shared" si="17"/>
        <v>0</v>
      </c>
      <c r="AA51" s="134">
        <f t="shared" si="17"/>
        <v>0</v>
      </c>
      <c r="AB51" s="133">
        <f>SUM(B51:AA51)</f>
        <v>0</v>
      </c>
    </row>
    <row r="52" spans="1:28" x14ac:dyDescent="0.35">
      <c r="A52" s="139" t="s">
        <v>15</v>
      </c>
      <c r="B52" s="134">
        <f>SUM(B49:B51)</f>
        <v>0</v>
      </c>
      <c r="C52" s="134">
        <f t="shared" ref="C52:AA52" si="18">SUM(C49:C51)</f>
        <v>0</v>
      </c>
      <c r="D52" s="134">
        <f t="shared" si="18"/>
        <v>0</v>
      </c>
      <c r="E52" s="134">
        <f t="shared" si="18"/>
        <v>0</v>
      </c>
      <c r="F52" s="134">
        <f t="shared" si="18"/>
        <v>0</v>
      </c>
      <c r="G52" s="134">
        <f t="shared" si="18"/>
        <v>0</v>
      </c>
      <c r="H52" s="134">
        <f t="shared" si="18"/>
        <v>0</v>
      </c>
      <c r="I52" s="134">
        <f t="shared" si="18"/>
        <v>0</v>
      </c>
      <c r="J52" s="134">
        <f t="shared" si="18"/>
        <v>0</v>
      </c>
      <c r="K52" s="134">
        <f t="shared" si="18"/>
        <v>0</v>
      </c>
      <c r="L52" s="134">
        <f t="shared" si="18"/>
        <v>0</v>
      </c>
      <c r="M52" s="134">
        <f t="shared" si="18"/>
        <v>0</v>
      </c>
      <c r="N52" s="134">
        <f t="shared" si="18"/>
        <v>0</v>
      </c>
      <c r="O52" s="134">
        <f t="shared" si="18"/>
        <v>0</v>
      </c>
      <c r="P52" s="134">
        <f t="shared" si="18"/>
        <v>0</v>
      </c>
      <c r="Q52" s="134">
        <f t="shared" si="18"/>
        <v>0</v>
      </c>
      <c r="R52" s="134">
        <f t="shared" si="18"/>
        <v>0</v>
      </c>
      <c r="S52" s="134">
        <f t="shared" si="18"/>
        <v>0</v>
      </c>
      <c r="T52" s="134">
        <f t="shared" si="18"/>
        <v>0</v>
      </c>
      <c r="U52" s="134">
        <f t="shared" si="18"/>
        <v>0</v>
      </c>
      <c r="V52" s="134">
        <f t="shared" si="18"/>
        <v>0</v>
      </c>
      <c r="W52" s="134">
        <f t="shared" si="18"/>
        <v>0</v>
      </c>
      <c r="X52" s="134">
        <f t="shared" si="18"/>
        <v>0</v>
      </c>
      <c r="Y52" s="134">
        <f t="shared" si="18"/>
        <v>0</v>
      </c>
      <c r="Z52" s="134">
        <f t="shared" si="18"/>
        <v>0</v>
      </c>
      <c r="AA52" s="134">
        <f t="shared" si="18"/>
        <v>0</v>
      </c>
      <c r="AB52" s="133">
        <f>SUM(B52:AA52)</f>
        <v>0</v>
      </c>
    </row>
    <row r="53" spans="1:28" x14ac:dyDescent="0.35">
      <c r="A53" s="139" t="s">
        <v>16</v>
      </c>
      <c r="B53" s="134">
        <f>+B52</f>
        <v>0</v>
      </c>
      <c r="C53" s="134">
        <f>B53+C52</f>
        <v>0</v>
      </c>
      <c r="D53" s="134">
        <f t="shared" ref="D53:AA53" si="19">C53+D52</f>
        <v>0</v>
      </c>
      <c r="E53" s="134">
        <f t="shared" si="19"/>
        <v>0</v>
      </c>
      <c r="F53" s="134">
        <f t="shared" si="19"/>
        <v>0</v>
      </c>
      <c r="G53" s="134">
        <f t="shared" si="19"/>
        <v>0</v>
      </c>
      <c r="H53" s="134">
        <f t="shared" si="19"/>
        <v>0</v>
      </c>
      <c r="I53" s="134">
        <f t="shared" si="19"/>
        <v>0</v>
      </c>
      <c r="J53" s="134">
        <f t="shared" si="19"/>
        <v>0</v>
      </c>
      <c r="K53" s="134">
        <f t="shared" si="19"/>
        <v>0</v>
      </c>
      <c r="L53" s="134">
        <f t="shared" si="19"/>
        <v>0</v>
      </c>
      <c r="M53" s="134">
        <f t="shared" si="19"/>
        <v>0</v>
      </c>
      <c r="N53" s="134">
        <f t="shared" si="19"/>
        <v>0</v>
      </c>
      <c r="O53" s="134">
        <f t="shared" si="19"/>
        <v>0</v>
      </c>
      <c r="P53" s="134">
        <f t="shared" si="19"/>
        <v>0</v>
      </c>
      <c r="Q53" s="134">
        <f t="shared" si="19"/>
        <v>0</v>
      </c>
      <c r="R53" s="134">
        <f t="shared" si="19"/>
        <v>0</v>
      </c>
      <c r="S53" s="134">
        <f t="shared" si="19"/>
        <v>0</v>
      </c>
      <c r="T53" s="134">
        <f t="shared" si="19"/>
        <v>0</v>
      </c>
      <c r="U53" s="134">
        <f t="shared" si="19"/>
        <v>0</v>
      </c>
      <c r="V53" s="134">
        <f t="shared" si="19"/>
        <v>0</v>
      </c>
      <c r="W53" s="134">
        <f t="shared" si="19"/>
        <v>0</v>
      </c>
      <c r="X53" s="134">
        <f t="shared" si="19"/>
        <v>0</v>
      </c>
      <c r="Y53" s="134">
        <f t="shared" si="19"/>
        <v>0</v>
      </c>
      <c r="Z53" s="134">
        <f t="shared" si="19"/>
        <v>0</v>
      </c>
      <c r="AA53" s="134">
        <f t="shared" si="19"/>
        <v>0</v>
      </c>
      <c r="AB53" s="133"/>
    </row>
    <row r="54" spans="1:28" x14ac:dyDescent="0.35">
      <c r="A54" s="139"/>
      <c r="B54" s="134"/>
      <c r="C54" s="134"/>
      <c r="D54" s="134"/>
      <c r="E54" s="134"/>
      <c r="F54" s="134"/>
      <c r="G54" s="134"/>
      <c r="H54" s="134"/>
      <c r="I54" s="134"/>
      <c r="J54" s="134"/>
      <c r="K54" s="134"/>
      <c r="L54" s="134"/>
      <c r="M54" s="134"/>
      <c r="N54" s="134"/>
      <c r="O54" s="134"/>
      <c r="P54" s="134"/>
      <c r="Q54" s="134"/>
      <c r="R54" s="134"/>
      <c r="S54" s="134"/>
      <c r="T54" s="134"/>
      <c r="U54" s="134"/>
      <c r="V54" s="134"/>
      <c r="W54" s="134"/>
      <c r="X54" s="134"/>
      <c r="Y54" s="134"/>
      <c r="Z54" s="134"/>
      <c r="AA54" s="134"/>
      <c r="AB54" s="133"/>
    </row>
    <row r="55" spans="1:28" x14ac:dyDescent="0.35">
      <c r="A55" s="139" t="s">
        <v>17</v>
      </c>
      <c r="B55" s="133">
        <f t="shared" ref="B55:Y55" si="20">B35-B52</f>
        <v>0</v>
      </c>
      <c r="C55" s="133">
        <f>C35-C52</f>
        <v>0</v>
      </c>
      <c r="D55" s="133">
        <f t="shared" si="20"/>
        <v>0</v>
      </c>
      <c r="E55" s="133">
        <f t="shared" si="20"/>
        <v>0</v>
      </c>
      <c r="F55" s="133">
        <f t="shared" si="20"/>
        <v>0</v>
      </c>
      <c r="G55" s="133">
        <f t="shared" si="20"/>
        <v>0</v>
      </c>
      <c r="H55" s="133">
        <f t="shared" si="20"/>
        <v>0</v>
      </c>
      <c r="I55" s="133">
        <f t="shared" si="20"/>
        <v>0</v>
      </c>
      <c r="J55" s="133">
        <f t="shared" si="20"/>
        <v>0</v>
      </c>
      <c r="K55" s="133">
        <f t="shared" si="20"/>
        <v>0</v>
      </c>
      <c r="L55" s="133">
        <f t="shared" si="20"/>
        <v>0</v>
      </c>
      <c r="M55" s="133">
        <f t="shared" si="20"/>
        <v>0</v>
      </c>
      <c r="N55" s="133">
        <f t="shared" si="20"/>
        <v>0</v>
      </c>
      <c r="O55" s="133">
        <f t="shared" si="20"/>
        <v>0</v>
      </c>
      <c r="P55" s="133">
        <f t="shared" si="20"/>
        <v>0</v>
      </c>
      <c r="Q55" s="133">
        <f t="shared" si="20"/>
        <v>0</v>
      </c>
      <c r="R55" s="133">
        <f t="shared" si="20"/>
        <v>0</v>
      </c>
      <c r="S55" s="133">
        <f t="shared" si="20"/>
        <v>0</v>
      </c>
      <c r="T55" s="133">
        <f t="shared" si="20"/>
        <v>0</v>
      </c>
      <c r="U55" s="133">
        <f t="shared" si="20"/>
        <v>0</v>
      </c>
      <c r="V55" s="133">
        <f t="shared" si="20"/>
        <v>0</v>
      </c>
      <c r="W55" s="133">
        <f t="shared" si="20"/>
        <v>0</v>
      </c>
      <c r="X55" s="133">
        <f t="shared" si="20"/>
        <v>0</v>
      </c>
      <c r="Y55" s="133">
        <f t="shared" si="20"/>
        <v>0</v>
      </c>
      <c r="Z55" s="133">
        <f>Z35-Z52</f>
        <v>0</v>
      </c>
      <c r="AA55" s="133">
        <f>AA35-AA52</f>
        <v>0</v>
      </c>
      <c r="AB55" s="133">
        <f>SUM(B55:AA55)</f>
        <v>0</v>
      </c>
    </row>
    <row r="56" spans="1:28" x14ac:dyDescent="0.35">
      <c r="A56" s="143">
        <v>3.5000000000000003E-2</v>
      </c>
      <c r="B56" s="153">
        <f t="shared" ref="B56:AA56" si="21">1/(1+$A$56)^B3</f>
        <v>1</v>
      </c>
      <c r="C56" s="153">
        <f t="shared" si="21"/>
        <v>0.96618357487922713</v>
      </c>
      <c r="D56" s="153">
        <f t="shared" si="21"/>
        <v>0.93351070036640305</v>
      </c>
      <c r="E56" s="153">
        <f t="shared" si="21"/>
        <v>0.90194270566802237</v>
      </c>
      <c r="F56" s="153">
        <f t="shared" si="21"/>
        <v>0.87144222769857238</v>
      </c>
      <c r="G56" s="153">
        <f t="shared" si="21"/>
        <v>0.84197316685852419</v>
      </c>
      <c r="H56" s="153">
        <f t="shared" si="21"/>
        <v>0.81350064430775282</v>
      </c>
      <c r="I56" s="153">
        <f t="shared" si="21"/>
        <v>0.78599096068381913</v>
      </c>
      <c r="J56" s="153">
        <f t="shared" si="21"/>
        <v>0.75941155621625056</v>
      </c>
      <c r="K56" s="153">
        <f t="shared" si="21"/>
        <v>0.73373097218961414</v>
      </c>
      <c r="L56" s="153">
        <f t="shared" si="21"/>
        <v>0.70891881370977217</v>
      </c>
      <c r="M56" s="153">
        <f t="shared" si="21"/>
        <v>0.68494571372924851</v>
      </c>
      <c r="N56" s="153">
        <f t="shared" si="21"/>
        <v>0.66178329828912896</v>
      </c>
      <c r="O56" s="153">
        <f t="shared" si="21"/>
        <v>0.63940415293635666</v>
      </c>
      <c r="P56" s="153">
        <f t="shared" si="21"/>
        <v>0.61778179027667302</v>
      </c>
      <c r="Q56" s="153">
        <f t="shared" si="21"/>
        <v>0.59689061862480497</v>
      </c>
      <c r="R56" s="153">
        <f t="shared" si="21"/>
        <v>0.57670591171478747</v>
      </c>
      <c r="S56" s="153">
        <f t="shared" si="21"/>
        <v>0.55720377943457733</v>
      </c>
      <c r="T56" s="153">
        <f t="shared" si="21"/>
        <v>0.53836113955031628</v>
      </c>
      <c r="U56" s="153">
        <f t="shared" si="21"/>
        <v>0.52015569038677911</v>
      </c>
      <c r="V56" s="153">
        <f t="shared" si="21"/>
        <v>0.50256588443167061</v>
      </c>
      <c r="W56" s="153">
        <f t="shared" si="21"/>
        <v>0.48557090283253213</v>
      </c>
      <c r="X56" s="153">
        <f t="shared" si="21"/>
        <v>0.46915063075606966</v>
      </c>
      <c r="Y56" s="153">
        <f t="shared" si="21"/>
        <v>0.45328563358074364</v>
      </c>
      <c r="Z56" s="153">
        <f t="shared" si="21"/>
        <v>0.43795713389443841</v>
      </c>
      <c r="AA56" s="153">
        <f t="shared" si="21"/>
        <v>0.42314698926998884</v>
      </c>
      <c r="AB56" s="133"/>
    </row>
    <row r="57" spans="1:28" x14ac:dyDescent="0.35">
      <c r="A57" s="144">
        <v>1.4999999999999999E-2</v>
      </c>
      <c r="B57" s="153">
        <f t="shared" ref="B57:AA57" si="22">1/(1+$A$57)^B3</f>
        <v>1</v>
      </c>
      <c r="C57" s="153">
        <f t="shared" si="22"/>
        <v>0.98522167487684742</v>
      </c>
      <c r="D57" s="153">
        <f t="shared" si="22"/>
        <v>0.9706617486471405</v>
      </c>
      <c r="E57" s="153">
        <f t="shared" si="22"/>
        <v>0.95631699374102519</v>
      </c>
      <c r="F57" s="153">
        <f t="shared" si="22"/>
        <v>0.94218423028672449</v>
      </c>
      <c r="G57" s="153">
        <f t="shared" si="22"/>
        <v>0.92826032540563996</v>
      </c>
      <c r="H57" s="153">
        <f t="shared" si="22"/>
        <v>0.91454219251787205</v>
      </c>
      <c r="I57" s="153">
        <f t="shared" si="22"/>
        <v>0.90102679065800217</v>
      </c>
      <c r="J57" s="153">
        <f t="shared" si="22"/>
        <v>0.88771112380098749</v>
      </c>
      <c r="K57" s="153">
        <f t="shared" si="22"/>
        <v>0.87459224019801729</v>
      </c>
      <c r="L57" s="153">
        <f t="shared" si="22"/>
        <v>0.86166723172218462</v>
      </c>
      <c r="M57" s="153">
        <f t="shared" si="22"/>
        <v>0.8489332332238273</v>
      </c>
      <c r="N57" s="153">
        <f t="shared" si="22"/>
        <v>0.83638742189539661</v>
      </c>
      <c r="O57" s="153">
        <f t="shared" si="22"/>
        <v>0.82402701664571099</v>
      </c>
      <c r="P57" s="153">
        <f t="shared" si="22"/>
        <v>0.81184927748345925</v>
      </c>
      <c r="Q57" s="153">
        <f t="shared" si="22"/>
        <v>0.79985150490981216</v>
      </c>
      <c r="R57" s="153">
        <f t="shared" si="22"/>
        <v>0.78803103932001206</v>
      </c>
      <c r="S57" s="153">
        <f t="shared" si="22"/>
        <v>0.77638526041380518</v>
      </c>
      <c r="T57" s="153">
        <f t="shared" si="22"/>
        <v>0.76491158661458636</v>
      </c>
      <c r="U57" s="153">
        <f t="shared" si="22"/>
        <v>0.7536074744971295</v>
      </c>
      <c r="V57" s="153">
        <f t="shared" si="22"/>
        <v>0.74247041822377313</v>
      </c>
      <c r="W57" s="153">
        <f t="shared" si="22"/>
        <v>0.73149794898893916</v>
      </c>
      <c r="X57" s="153">
        <f t="shared" si="22"/>
        <v>0.72068763447186135</v>
      </c>
      <c r="Y57" s="153">
        <f t="shared" si="22"/>
        <v>0.71003707829740037</v>
      </c>
      <c r="Z57" s="153">
        <f t="shared" si="22"/>
        <v>0.69954391950482808</v>
      </c>
      <c r="AA57" s="153">
        <f t="shared" si="22"/>
        <v>0.68920583202446117</v>
      </c>
      <c r="AB57" s="133"/>
    </row>
    <row r="58" spans="1:28" x14ac:dyDescent="0.35">
      <c r="A58" s="139" t="s">
        <v>3</v>
      </c>
      <c r="B58" s="133">
        <f>((B55+B51)*B56)-(B51*B57)</f>
        <v>0</v>
      </c>
      <c r="C58" s="133">
        <f t="shared" ref="C58:AA58" si="23">((C55+C51)*C56)-(C51*C57)</f>
        <v>0</v>
      </c>
      <c r="D58" s="133">
        <f t="shared" si="23"/>
        <v>0</v>
      </c>
      <c r="E58" s="133">
        <f t="shared" si="23"/>
        <v>0</v>
      </c>
      <c r="F58" s="133">
        <f t="shared" si="23"/>
        <v>0</v>
      </c>
      <c r="G58" s="133">
        <f t="shared" si="23"/>
        <v>0</v>
      </c>
      <c r="H58" s="133">
        <f t="shared" si="23"/>
        <v>0</v>
      </c>
      <c r="I58" s="133">
        <f t="shared" si="23"/>
        <v>0</v>
      </c>
      <c r="J58" s="133">
        <f t="shared" si="23"/>
        <v>0</v>
      </c>
      <c r="K58" s="133">
        <f t="shared" si="23"/>
        <v>0</v>
      </c>
      <c r="L58" s="133">
        <f t="shared" si="23"/>
        <v>0</v>
      </c>
      <c r="M58" s="133">
        <f t="shared" si="23"/>
        <v>0</v>
      </c>
      <c r="N58" s="133">
        <f t="shared" si="23"/>
        <v>0</v>
      </c>
      <c r="O58" s="133">
        <f t="shared" si="23"/>
        <v>0</v>
      </c>
      <c r="P58" s="133">
        <f t="shared" si="23"/>
        <v>0</v>
      </c>
      <c r="Q58" s="133">
        <f t="shared" si="23"/>
        <v>0</v>
      </c>
      <c r="R58" s="133">
        <f t="shared" si="23"/>
        <v>0</v>
      </c>
      <c r="S58" s="133">
        <f t="shared" si="23"/>
        <v>0</v>
      </c>
      <c r="T58" s="133">
        <f t="shared" si="23"/>
        <v>0</v>
      </c>
      <c r="U58" s="133">
        <f t="shared" si="23"/>
        <v>0</v>
      </c>
      <c r="V58" s="133">
        <f t="shared" si="23"/>
        <v>0</v>
      </c>
      <c r="W58" s="133">
        <f t="shared" si="23"/>
        <v>0</v>
      </c>
      <c r="X58" s="133">
        <f t="shared" si="23"/>
        <v>0</v>
      </c>
      <c r="Y58" s="133">
        <f t="shared" si="23"/>
        <v>0</v>
      </c>
      <c r="Z58" s="133">
        <f t="shared" si="23"/>
        <v>0</v>
      </c>
      <c r="AA58" s="133">
        <f t="shared" si="23"/>
        <v>0</v>
      </c>
      <c r="AB58" s="133">
        <f>SUM(B58:AA58)</f>
        <v>0</v>
      </c>
    </row>
    <row r="59" spans="1:28" x14ac:dyDescent="0.35">
      <c r="A59" s="139"/>
      <c r="B59" s="133"/>
      <c r="C59" s="133"/>
      <c r="D59" s="133"/>
      <c r="E59" s="133"/>
      <c r="F59" s="133"/>
      <c r="G59" s="133"/>
      <c r="H59" s="133"/>
      <c r="I59" s="133"/>
      <c r="J59" s="133"/>
      <c r="K59" s="133"/>
      <c r="L59" s="133"/>
      <c r="M59" s="133"/>
      <c r="N59" s="133"/>
      <c r="O59" s="133"/>
      <c r="P59" s="133"/>
      <c r="Q59" s="133"/>
      <c r="R59" s="133"/>
      <c r="S59" s="133"/>
      <c r="T59" s="133"/>
      <c r="U59" s="133"/>
      <c r="V59" s="133"/>
      <c r="W59" s="133"/>
      <c r="X59" s="133"/>
      <c r="Y59" s="133"/>
      <c r="Z59" s="133"/>
      <c r="AA59" s="133"/>
      <c r="AB59" s="133"/>
    </row>
    <row r="60" spans="1:28" x14ac:dyDescent="0.35">
      <c r="A60" s="139" t="s">
        <v>4</v>
      </c>
      <c r="B60" s="133">
        <f>+B58</f>
        <v>0</v>
      </c>
      <c r="C60" s="133">
        <f>B60+C58</f>
        <v>0</v>
      </c>
      <c r="D60" s="133">
        <f t="shared" ref="D60:AA60" si="24">C60+D58</f>
        <v>0</v>
      </c>
      <c r="E60" s="133">
        <f t="shared" si="24"/>
        <v>0</v>
      </c>
      <c r="F60" s="133">
        <f t="shared" si="24"/>
        <v>0</v>
      </c>
      <c r="G60" s="133">
        <f t="shared" si="24"/>
        <v>0</v>
      </c>
      <c r="H60" s="133">
        <f t="shared" si="24"/>
        <v>0</v>
      </c>
      <c r="I60" s="133">
        <f t="shared" si="24"/>
        <v>0</v>
      </c>
      <c r="J60" s="133">
        <f t="shared" si="24"/>
        <v>0</v>
      </c>
      <c r="K60" s="133">
        <f t="shared" si="24"/>
        <v>0</v>
      </c>
      <c r="L60" s="133">
        <f t="shared" si="24"/>
        <v>0</v>
      </c>
      <c r="M60" s="133">
        <f t="shared" si="24"/>
        <v>0</v>
      </c>
      <c r="N60" s="133">
        <f t="shared" si="24"/>
        <v>0</v>
      </c>
      <c r="O60" s="133">
        <f t="shared" si="24"/>
        <v>0</v>
      </c>
      <c r="P60" s="133">
        <f t="shared" si="24"/>
        <v>0</v>
      </c>
      <c r="Q60" s="133">
        <f t="shared" si="24"/>
        <v>0</v>
      </c>
      <c r="R60" s="133">
        <f t="shared" si="24"/>
        <v>0</v>
      </c>
      <c r="S60" s="133">
        <f t="shared" si="24"/>
        <v>0</v>
      </c>
      <c r="T60" s="133">
        <f t="shared" si="24"/>
        <v>0</v>
      </c>
      <c r="U60" s="133">
        <f t="shared" si="24"/>
        <v>0</v>
      </c>
      <c r="V60" s="133">
        <f t="shared" si="24"/>
        <v>0</v>
      </c>
      <c r="W60" s="133">
        <f t="shared" si="24"/>
        <v>0</v>
      </c>
      <c r="X60" s="133">
        <f t="shared" si="24"/>
        <v>0</v>
      </c>
      <c r="Y60" s="133">
        <f t="shared" si="24"/>
        <v>0</v>
      </c>
      <c r="Z60" s="133">
        <f t="shared" si="24"/>
        <v>0</v>
      </c>
      <c r="AA60" s="133">
        <f t="shared" si="24"/>
        <v>0</v>
      </c>
      <c r="AB60" s="133"/>
    </row>
    <row r="61" spans="1:28" ht="18.5" x14ac:dyDescent="0.45">
      <c r="A61" s="145" t="s">
        <v>56</v>
      </c>
      <c r="B61" s="154">
        <f>AB58</f>
        <v>0</v>
      </c>
    </row>
    <row r="62" spans="1:28" ht="18.5" x14ac:dyDescent="0.45">
      <c r="A62" s="145" t="s">
        <v>57</v>
      </c>
      <c r="B62" s="154">
        <f>NPV(A56,B49:AA49)</f>
        <v>0</v>
      </c>
    </row>
    <row r="63" spans="1:28" ht="20.5" x14ac:dyDescent="0.55000000000000004">
      <c r="A63" s="145" t="s">
        <v>74</v>
      </c>
      <c r="B63" s="154">
        <f>AB45/1000</f>
        <v>0</v>
      </c>
    </row>
    <row r="64" spans="1:28" ht="18.5" x14ac:dyDescent="0.45">
      <c r="A64" s="145" t="s">
        <v>58</v>
      </c>
      <c r="B64" s="154">
        <f>NPV(A56,B50:AA50)</f>
        <v>0</v>
      </c>
    </row>
    <row r="65" spans="1:2" ht="18.5" x14ac:dyDescent="0.45">
      <c r="A65" s="145" t="s">
        <v>59</v>
      </c>
      <c r="B65" s="154">
        <f>NPV(A57,B51:AA51)</f>
        <v>0</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prompt="Select a year" xr:uid="{1C7777D9-61EE-4E53-A929-CC2F873A1867}">
          <x14:formula1>
            <xm:f>'Rebased Costs'!$A$3:$A$9</xm:f>
          </x14:formula1>
          <xm:sqref>B1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008C90-73BA-4B9B-9AF2-9252DC5F5673}">
  <dimension ref="A1:AB57"/>
  <sheetViews>
    <sheetView zoomScale="85" zoomScaleNormal="85" workbookViewId="0">
      <pane xSplit="1" ySplit="4" topLeftCell="N25" activePane="bottomRight" state="frozen"/>
      <selection pane="topRight" activeCell="B1" sqref="B1"/>
      <selection pane="bottomLeft" activeCell="A5" sqref="A5"/>
      <selection pane="bottomRight" activeCell="U50" sqref="U50"/>
    </sheetView>
  </sheetViews>
  <sheetFormatPr defaultRowHeight="14.5" x14ac:dyDescent="0.35"/>
  <cols>
    <col min="1" max="1" width="62.7265625" style="1" bestFit="1" customWidth="1"/>
    <col min="2" max="2" width="19.7265625" bestFit="1" customWidth="1"/>
    <col min="3" max="26" width="15.26953125" bestFit="1" customWidth="1"/>
    <col min="27" max="27" width="15.26953125" customWidth="1"/>
    <col min="28" max="28" width="15.26953125" bestFit="1" customWidth="1"/>
  </cols>
  <sheetData>
    <row r="1" spans="1:28" ht="24" customHeight="1" x14ac:dyDescent="0.45">
      <c r="A1" s="122" t="s">
        <v>71</v>
      </c>
      <c r="B1" s="85">
        <v>2025</v>
      </c>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6"/>
    </row>
    <row r="2" spans="1:28" ht="15" thickBot="1" x14ac:dyDescent="0.4">
      <c r="A2" s="123" t="s">
        <v>0</v>
      </c>
      <c r="B2" s="74" t="s">
        <v>129</v>
      </c>
      <c r="C2" s="75"/>
      <c r="D2" s="75"/>
      <c r="E2" s="76"/>
      <c r="F2" s="137"/>
      <c r="G2" s="137"/>
      <c r="H2" s="137"/>
      <c r="I2" s="137"/>
      <c r="J2" s="137"/>
      <c r="K2" s="137"/>
      <c r="L2" s="137"/>
      <c r="M2" s="137"/>
      <c r="N2" s="137"/>
      <c r="O2" s="137"/>
      <c r="P2" s="137"/>
      <c r="Q2" s="137"/>
      <c r="R2" s="137"/>
      <c r="S2" s="137"/>
      <c r="T2" s="137"/>
      <c r="U2" s="137"/>
      <c r="V2" s="137"/>
      <c r="W2" s="137"/>
      <c r="X2" s="137"/>
      <c r="Y2" s="137"/>
      <c r="Z2" s="137"/>
      <c r="AA2" s="137"/>
      <c r="AB2" s="138"/>
    </row>
    <row r="3" spans="1:28" x14ac:dyDescent="0.35">
      <c r="A3" s="124" t="s">
        <v>1</v>
      </c>
      <c r="B3" s="127">
        <v>0</v>
      </c>
      <c r="C3" s="127">
        <f>B3+1</f>
        <v>1</v>
      </c>
      <c r="D3" s="127">
        <f t="shared" ref="D3:Z4" si="0">C3+1</f>
        <v>2</v>
      </c>
      <c r="E3" s="127">
        <f t="shared" si="0"/>
        <v>3</v>
      </c>
      <c r="F3" s="128">
        <f t="shared" si="0"/>
        <v>4</v>
      </c>
      <c r="G3" s="128">
        <f t="shared" si="0"/>
        <v>5</v>
      </c>
      <c r="H3" s="128">
        <f t="shared" si="0"/>
        <v>6</v>
      </c>
      <c r="I3" s="128">
        <f t="shared" si="0"/>
        <v>7</v>
      </c>
      <c r="J3" s="128">
        <f t="shared" si="0"/>
        <v>8</v>
      </c>
      <c r="K3" s="128">
        <f t="shared" si="0"/>
        <v>9</v>
      </c>
      <c r="L3" s="128">
        <f t="shared" si="0"/>
        <v>10</v>
      </c>
      <c r="M3" s="128">
        <f t="shared" si="0"/>
        <v>11</v>
      </c>
      <c r="N3" s="128">
        <f t="shared" si="0"/>
        <v>12</v>
      </c>
      <c r="O3" s="128">
        <f t="shared" si="0"/>
        <v>13</v>
      </c>
      <c r="P3" s="128">
        <f t="shared" si="0"/>
        <v>14</v>
      </c>
      <c r="Q3" s="128">
        <f t="shared" si="0"/>
        <v>15</v>
      </c>
      <c r="R3" s="128">
        <f t="shared" si="0"/>
        <v>16</v>
      </c>
      <c r="S3" s="128">
        <f t="shared" si="0"/>
        <v>17</v>
      </c>
      <c r="T3" s="128">
        <f t="shared" si="0"/>
        <v>18</v>
      </c>
      <c r="U3" s="128">
        <f t="shared" si="0"/>
        <v>19</v>
      </c>
      <c r="V3" s="128">
        <f t="shared" si="0"/>
        <v>20</v>
      </c>
      <c r="W3" s="128">
        <f t="shared" si="0"/>
        <v>21</v>
      </c>
      <c r="X3" s="128">
        <f t="shared" si="0"/>
        <v>22</v>
      </c>
      <c r="Y3" s="128">
        <f t="shared" si="0"/>
        <v>23</v>
      </c>
      <c r="Z3" s="128">
        <f t="shared" si="0"/>
        <v>24</v>
      </c>
      <c r="AA3" s="128">
        <f>Z3+1</f>
        <v>25</v>
      </c>
      <c r="AB3" s="129" t="s">
        <v>2</v>
      </c>
    </row>
    <row r="4" spans="1:28" x14ac:dyDescent="0.35">
      <c r="A4" s="125"/>
      <c r="B4" s="130">
        <f>B1</f>
        <v>2025</v>
      </c>
      <c r="C4" s="131">
        <f>B4+1</f>
        <v>2026</v>
      </c>
      <c r="D4" s="131">
        <f t="shared" si="0"/>
        <v>2027</v>
      </c>
      <c r="E4" s="131">
        <f t="shared" si="0"/>
        <v>2028</v>
      </c>
      <c r="F4" s="131">
        <f t="shared" si="0"/>
        <v>2029</v>
      </c>
      <c r="G4" s="131">
        <f t="shared" si="0"/>
        <v>2030</v>
      </c>
      <c r="H4" s="131">
        <f t="shared" si="0"/>
        <v>2031</v>
      </c>
      <c r="I4" s="131">
        <f t="shared" si="0"/>
        <v>2032</v>
      </c>
      <c r="J4" s="131">
        <f t="shared" si="0"/>
        <v>2033</v>
      </c>
      <c r="K4" s="131">
        <f t="shared" si="0"/>
        <v>2034</v>
      </c>
      <c r="L4" s="131">
        <f t="shared" si="0"/>
        <v>2035</v>
      </c>
      <c r="M4" s="131">
        <f t="shared" si="0"/>
        <v>2036</v>
      </c>
      <c r="N4" s="131">
        <f t="shared" si="0"/>
        <v>2037</v>
      </c>
      <c r="O4" s="131">
        <f t="shared" si="0"/>
        <v>2038</v>
      </c>
      <c r="P4" s="131">
        <f t="shared" si="0"/>
        <v>2039</v>
      </c>
      <c r="Q4" s="131">
        <f t="shared" si="0"/>
        <v>2040</v>
      </c>
      <c r="R4" s="131">
        <f t="shared" si="0"/>
        <v>2041</v>
      </c>
      <c r="S4" s="131">
        <f t="shared" si="0"/>
        <v>2042</v>
      </c>
      <c r="T4" s="131">
        <f t="shared" si="0"/>
        <v>2043</v>
      </c>
      <c r="U4" s="131">
        <f t="shared" si="0"/>
        <v>2044</v>
      </c>
      <c r="V4" s="131">
        <f t="shared" si="0"/>
        <v>2045</v>
      </c>
      <c r="W4" s="131">
        <f t="shared" si="0"/>
        <v>2046</v>
      </c>
      <c r="X4" s="131">
        <f t="shared" si="0"/>
        <v>2047</v>
      </c>
      <c r="Y4" s="131">
        <f t="shared" si="0"/>
        <v>2048</v>
      </c>
      <c r="Z4" s="131">
        <f t="shared" si="0"/>
        <v>2049</v>
      </c>
      <c r="AA4" s="131">
        <f>Z4+1</f>
        <v>2050</v>
      </c>
      <c r="AB4" s="132"/>
    </row>
    <row r="5" spans="1:28" ht="18.5" x14ac:dyDescent="0.45">
      <c r="A5" s="126" t="s">
        <v>9</v>
      </c>
      <c r="B5" s="133"/>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3"/>
    </row>
    <row r="6" spans="1:28" x14ac:dyDescent="0.35">
      <c r="A6" s="88" t="s">
        <v>109</v>
      </c>
      <c r="B6" s="90">
        <v>20990</v>
      </c>
      <c r="C6" s="90"/>
      <c r="D6" s="91"/>
      <c r="E6" s="91"/>
      <c r="F6" s="91"/>
      <c r="G6" s="91"/>
      <c r="H6" s="91"/>
      <c r="I6" s="91"/>
      <c r="J6" s="91"/>
      <c r="K6" s="91"/>
      <c r="L6" s="91"/>
      <c r="M6" s="91"/>
      <c r="N6" s="91"/>
      <c r="O6" s="91"/>
      <c r="P6" s="91"/>
      <c r="Q6" s="91"/>
      <c r="R6" s="91"/>
      <c r="S6" s="91"/>
      <c r="T6" s="91"/>
      <c r="U6" s="91"/>
      <c r="V6" s="91"/>
      <c r="W6" s="91"/>
      <c r="X6" s="91"/>
      <c r="Y6" s="91"/>
      <c r="Z6" s="91"/>
      <c r="AA6" s="91"/>
      <c r="AB6" s="133">
        <f>SUM(B6:AA6)</f>
        <v>20990</v>
      </c>
    </row>
    <row r="7" spans="1:28" x14ac:dyDescent="0.35">
      <c r="A7" s="88" t="s">
        <v>110</v>
      </c>
      <c r="B7" s="90">
        <v>9050</v>
      </c>
      <c r="C7" s="90"/>
      <c r="D7" s="91"/>
      <c r="E7" s="91"/>
      <c r="F7" s="91"/>
      <c r="G7" s="91"/>
      <c r="H7" s="91"/>
      <c r="I7" s="91"/>
      <c r="J7" s="91"/>
      <c r="K7" s="91"/>
      <c r="L7" s="91"/>
      <c r="M7" s="91"/>
      <c r="N7" s="91"/>
      <c r="O7" s="91"/>
      <c r="P7" s="91"/>
      <c r="Q7" s="91"/>
      <c r="R7" s="91"/>
      <c r="S7" s="91"/>
      <c r="T7" s="91"/>
      <c r="U7" s="91"/>
      <c r="V7" s="91"/>
      <c r="W7" s="91"/>
      <c r="X7" s="91"/>
      <c r="Y7" s="91"/>
      <c r="Z7" s="91"/>
      <c r="AA7" s="91"/>
      <c r="AB7" s="133">
        <f>SUM(B7:AA7)</f>
        <v>9050</v>
      </c>
    </row>
    <row r="8" spans="1:28" x14ac:dyDescent="0.35">
      <c r="A8" s="88" t="s">
        <v>111</v>
      </c>
      <c r="B8" s="90">
        <v>5200</v>
      </c>
      <c r="C8" s="90"/>
      <c r="D8" s="91"/>
      <c r="E8" s="91"/>
      <c r="F8" s="91"/>
      <c r="G8" s="91"/>
      <c r="H8" s="91"/>
      <c r="I8" s="91"/>
      <c r="J8" s="91"/>
      <c r="K8" s="91"/>
      <c r="L8" s="91"/>
      <c r="M8" s="91"/>
      <c r="N8" s="91"/>
      <c r="O8" s="91"/>
      <c r="P8" s="91"/>
      <c r="Q8" s="91"/>
      <c r="R8" s="91"/>
      <c r="S8" s="91"/>
      <c r="T8" s="91"/>
      <c r="U8" s="91"/>
      <c r="V8" s="91"/>
      <c r="W8" s="91"/>
      <c r="X8" s="91"/>
      <c r="Y8" s="91"/>
      <c r="Z8" s="91"/>
      <c r="AA8" s="91"/>
      <c r="AB8" s="133"/>
    </row>
    <row r="9" spans="1:28" x14ac:dyDescent="0.35">
      <c r="A9" s="88" t="s">
        <v>112</v>
      </c>
      <c r="B9" s="90">
        <v>13050</v>
      </c>
      <c r="C9" s="90"/>
      <c r="D9" s="91"/>
      <c r="E9" s="91"/>
      <c r="F9" s="91"/>
      <c r="G9" s="91"/>
      <c r="H9" s="91"/>
      <c r="I9" s="91"/>
      <c r="J9" s="91"/>
      <c r="K9" s="91"/>
      <c r="L9" s="91"/>
      <c r="M9" s="91"/>
      <c r="N9" s="91"/>
      <c r="O9" s="91"/>
      <c r="P9" s="91"/>
      <c r="Q9" s="91"/>
      <c r="R9" s="91"/>
      <c r="S9" s="91"/>
      <c r="T9" s="91"/>
      <c r="U9" s="91"/>
      <c r="V9" s="91"/>
      <c r="W9" s="91"/>
      <c r="X9" s="91"/>
      <c r="Y9" s="91"/>
      <c r="Z9" s="91"/>
      <c r="AA9" s="91"/>
      <c r="AB9" s="133"/>
    </row>
    <row r="10" spans="1:28" x14ac:dyDescent="0.35">
      <c r="A10" s="88" t="s">
        <v>113</v>
      </c>
      <c r="B10" s="90">
        <v>13800</v>
      </c>
      <c r="C10" s="90"/>
      <c r="D10" s="91"/>
      <c r="E10" s="91"/>
      <c r="F10" s="91"/>
      <c r="G10" s="91"/>
      <c r="H10" s="91"/>
      <c r="I10" s="91"/>
      <c r="J10" s="91"/>
      <c r="K10" s="91"/>
      <c r="L10" s="91"/>
      <c r="M10" s="91"/>
      <c r="N10" s="91"/>
      <c r="O10" s="91"/>
      <c r="P10" s="91"/>
      <c r="Q10" s="91"/>
      <c r="R10" s="91"/>
      <c r="S10" s="91"/>
      <c r="T10" s="91"/>
      <c r="U10" s="91"/>
      <c r="V10" s="91"/>
      <c r="W10" s="91"/>
      <c r="X10" s="91"/>
      <c r="Y10" s="91"/>
      <c r="Z10" s="91"/>
      <c r="AA10" s="91"/>
      <c r="AB10" s="133">
        <f t="shared" ref="AB10:AB18" si="1">SUM(B10:AA10)</f>
        <v>13800</v>
      </c>
    </row>
    <row r="11" spans="1:28" x14ac:dyDescent="0.35">
      <c r="A11" s="88" t="s">
        <v>114</v>
      </c>
      <c r="B11" s="90">
        <v>14785</v>
      </c>
      <c r="C11" s="90"/>
      <c r="D11" s="91"/>
      <c r="E11" s="91"/>
      <c r="F11" s="91"/>
      <c r="G11" s="91"/>
      <c r="H11" s="91"/>
      <c r="I11" s="91"/>
      <c r="J11" s="91"/>
      <c r="K11" s="91"/>
      <c r="L11" s="91"/>
      <c r="M11" s="91"/>
      <c r="N11" s="91"/>
      <c r="O11" s="91"/>
      <c r="P11" s="91"/>
      <c r="Q11" s="91"/>
      <c r="R11" s="91"/>
      <c r="S11" s="91"/>
      <c r="T11" s="91"/>
      <c r="U11" s="91"/>
      <c r="V11" s="91"/>
      <c r="W11" s="91"/>
      <c r="X11" s="91"/>
      <c r="Y11" s="91"/>
      <c r="Z11" s="91"/>
      <c r="AA11" s="91"/>
      <c r="AB11" s="133">
        <f t="shared" si="1"/>
        <v>14785</v>
      </c>
    </row>
    <row r="12" spans="1:28" x14ac:dyDescent="0.35">
      <c r="A12" s="88" t="s">
        <v>115</v>
      </c>
      <c r="B12" s="90">
        <v>27095.25</v>
      </c>
      <c r="C12" s="90"/>
      <c r="D12" s="91"/>
      <c r="E12" s="91"/>
      <c r="F12" s="91"/>
      <c r="G12" s="91"/>
      <c r="H12" s="91"/>
      <c r="I12" s="91"/>
      <c r="J12" s="91"/>
      <c r="K12" s="91"/>
      <c r="L12" s="91"/>
      <c r="M12" s="91"/>
      <c r="N12" s="91"/>
      <c r="O12" s="91"/>
      <c r="P12" s="91"/>
      <c r="Q12" s="91"/>
      <c r="R12" s="91"/>
      <c r="S12" s="91"/>
      <c r="T12" s="91"/>
      <c r="U12" s="91"/>
      <c r="V12" s="91"/>
      <c r="W12" s="91"/>
      <c r="X12" s="91"/>
      <c r="Y12" s="91"/>
      <c r="Z12" s="91"/>
      <c r="AA12" s="91"/>
      <c r="AB12" s="133">
        <f t="shared" si="1"/>
        <v>27095.25</v>
      </c>
    </row>
    <row r="13" spans="1:28" x14ac:dyDescent="0.35">
      <c r="A13" s="88" t="s">
        <v>116</v>
      </c>
      <c r="B13" s="90">
        <v>2545</v>
      </c>
      <c r="C13" s="90"/>
      <c r="D13" s="91"/>
      <c r="E13" s="91"/>
      <c r="F13" s="91"/>
      <c r="G13" s="91"/>
      <c r="H13" s="91"/>
      <c r="I13" s="91"/>
      <c r="J13" s="91"/>
      <c r="K13" s="91"/>
      <c r="L13" s="91"/>
      <c r="M13" s="91"/>
      <c r="N13" s="91"/>
      <c r="O13" s="91"/>
      <c r="P13" s="91"/>
      <c r="Q13" s="91"/>
      <c r="R13" s="91"/>
      <c r="S13" s="91"/>
      <c r="T13" s="91"/>
      <c r="U13" s="91"/>
      <c r="V13" s="91"/>
      <c r="W13" s="91"/>
      <c r="X13" s="91"/>
      <c r="Y13" s="91"/>
      <c r="Z13" s="91"/>
      <c r="AA13" s="91"/>
      <c r="AB13" s="133">
        <f t="shared" si="1"/>
        <v>2545</v>
      </c>
    </row>
    <row r="14" spans="1:28" x14ac:dyDescent="0.35">
      <c r="A14" s="88" t="s">
        <v>117</v>
      </c>
      <c r="B14" s="90">
        <v>6736.18</v>
      </c>
      <c r="C14" s="90"/>
      <c r="D14" s="91"/>
      <c r="E14" s="91"/>
      <c r="F14" s="91"/>
      <c r="G14" s="91"/>
      <c r="H14" s="91"/>
      <c r="I14" s="91"/>
      <c r="J14" s="91"/>
      <c r="K14" s="91"/>
      <c r="L14" s="91"/>
      <c r="M14" s="91"/>
      <c r="N14" s="91"/>
      <c r="O14" s="91"/>
      <c r="P14" s="91"/>
      <c r="Q14" s="91"/>
      <c r="R14" s="91"/>
      <c r="S14" s="91"/>
      <c r="T14" s="91"/>
      <c r="U14" s="91"/>
      <c r="V14" s="91"/>
      <c r="W14" s="91"/>
      <c r="X14" s="91"/>
      <c r="Y14" s="91"/>
      <c r="Z14" s="91"/>
      <c r="AA14" s="91"/>
      <c r="AB14" s="133">
        <f t="shared" si="1"/>
        <v>6736.18</v>
      </c>
    </row>
    <row r="15" spans="1:28" x14ac:dyDescent="0.35">
      <c r="A15" s="88" t="s">
        <v>118</v>
      </c>
      <c r="B15" s="89">
        <f>(SUM(B6:B14)*0.05)</f>
        <v>5662.5715</v>
      </c>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133">
        <f t="shared" si="1"/>
        <v>5662.5715</v>
      </c>
    </row>
    <row r="16" spans="1:28" x14ac:dyDescent="0.35">
      <c r="A16" s="139" t="s">
        <v>73</v>
      </c>
      <c r="B16" s="147">
        <f>SUM(B6:B15)</f>
        <v>118914.0015</v>
      </c>
      <c r="C16" s="147">
        <f>SUM(C6:C15)</f>
        <v>0</v>
      </c>
      <c r="D16" s="147">
        <f t="shared" ref="D16:AA16" si="2">SUM(D6:D15)</f>
        <v>0</v>
      </c>
      <c r="E16" s="147">
        <f t="shared" si="2"/>
        <v>0</v>
      </c>
      <c r="F16" s="147">
        <f t="shared" si="2"/>
        <v>0</v>
      </c>
      <c r="G16" s="147">
        <f t="shared" si="2"/>
        <v>0</v>
      </c>
      <c r="H16" s="147">
        <f t="shared" si="2"/>
        <v>0</v>
      </c>
      <c r="I16" s="147">
        <f t="shared" si="2"/>
        <v>0</v>
      </c>
      <c r="J16" s="147">
        <f t="shared" si="2"/>
        <v>0</v>
      </c>
      <c r="K16" s="147">
        <f t="shared" si="2"/>
        <v>0</v>
      </c>
      <c r="L16" s="147">
        <f t="shared" si="2"/>
        <v>0</v>
      </c>
      <c r="M16" s="147">
        <f t="shared" si="2"/>
        <v>0</v>
      </c>
      <c r="N16" s="147">
        <f t="shared" si="2"/>
        <v>0</v>
      </c>
      <c r="O16" s="147">
        <f t="shared" si="2"/>
        <v>0</v>
      </c>
      <c r="P16" s="147">
        <f t="shared" si="2"/>
        <v>0</v>
      </c>
      <c r="Q16" s="147">
        <f t="shared" si="2"/>
        <v>0</v>
      </c>
      <c r="R16" s="147">
        <f t="shared" si="2"/>
        <v>0</v>
      </c>
      <c r="S16" s="147">
        <f t="shared" si="2"/>
        <v>0</v>
      </c>
      <c r="T16" s="147">
        <f t="shared" si="2"/>
        <v>0</v>
      </c>
      <c r="U16" s="147">
        <f t="shared" si="2"/>
        <v>0</v>
      </c>
      <c r="V16" s="147">
        <f t="shared" si="2"/>
        <v>0</v>
      </c>
      <c r="W16" s="147">
        <f t="shared" si="2"/>
        <v>0</v>
      </c>
      <c r="X16" s="147">
        <f t="shared" si="2"/>
        <v>0</v>
      </c>
      <c r="Y16" s="147">
        <f t="shared" si="2"/>
        <v>0</v>
      </c>
      <c r="Z16" s="147">
        <f t="shared" si="2"/>
        <v>0</v>
      </c>
      <c r="AA16" s="147">
        <f t="shared" si="2"/>
        <v>0</v>
      </c>
      <c r="AB16" s="133">
        <f t="shared" si="1"/>
        <v>118914.0015</v>
      </c>
    </row>
    <row r="17" spans="1:28" x14ac:dyDescent="0.35">
      <c r="A17" s="146">
        <v>0.05</v>
      </c>
      <c r="B17" s="148">
        <f>B16*$A$17</f>
        <v>5945.7000750000007</v>
      </c>
      <c r="C17" s="148">
        <f>C16*$A$17</f>
        <v>0</v>
      </c>
      <c r="D17" s="148">
        <f t="shared" ref="D17:Z17" si="3">D16*$A$17</f>
        <v>0</v>
      </c>
      <c r="E17" s="148">
        <f t="shared" si="3"/>
        <v>0</v>
      </c>
      <c r="F17" s="148">
        <f t="shared" si="3"/>
        <v>0</v>
      </c>
      <c r="G17" s="148">
        <f t="shared" si="3"/>
        <v>0</v>
      </c>
      <c r="H17" s="148">
        <f t="shared" si="3"/>
        <v>0</v>
      </c>
      <c r="I17" s="148">
        <f t="shared" si="3"/>
        <v>0</v>
      </c>
      <c r="J17" s="148">
        <f t="shared" si="3"/>
        <v>0</v>
      </c>
      <c r="K17" s="148">
        <f t="shared" si="3"/>
        <v>0</v>
      </c>
      <c r="L17" s="148">
        <f t="shared" si="3"/>
        <v>0</v>
      </c>
      <c r="M17" s="148">
        <f t="shared" si="3"/>
        <v>0</v>
      </c>
      <c r="N17" s="148">
        <f t="shared" si="3"/>
        <v>0</v>
      </c>
      <c r="O17" s="148">
        <f t="shared" si="3"/>
        <v>0</v>
      </c>
      <c r="P17" s="148">
        <f t="shared" si="3"/>
        <v>0</v>
      </c>
      <c r="Q17" s="148">
        <f t="shared" si="3"/>
        <v>0</v>
      </c>
      <c r="R17" s="148">
        <f t="shared" si="3"/>
        <v>0</v>
      </c>
      <c r="S17" s="148">
        <f t="shared" si="3"/>
        <v>0</v>
      </c>
      <c r="T17" s="148">
        <f t="shared" si="3"/>
        <v>0</v>
      </c>
      <c r="U17" s="148">
        <f t="shared" si="3"/>
        <v>0</v>
      </c>
      <c r="V17" s="148">
        <f t="shared" si="3"/>
        <v>0</v>
      </c>
      <c r="W17" s="148">
        <f t="shared" si="3"/>
        <v>0</v>
      </c>
      <c r="X17" s="148">
        <f t="shared" si="3"/>
        <v>0</v>
      </c>
      <c r="Y17" s="148">
        <f t="shared" si="3"/>
        <v>0</v>
      </c>
      <c r="Z17" s="148">
        <f t="shared" si="3"/>
        <v>0</v>
      </c>
      <c r="AA17" s="148">
        <f t="shared" ref="AA17" si="4">AA16*$A$17</f>
        <v>0</v>
      </c>
      <c r="AB17" s="133">
        <f t="shared" si="1"/>
        <v>5945.7000750000007</v>
      </c>
    </row>
    <row r="18" spans="1:28" x14ac:dyDescent="0.35">
      <c r="A18" s="139" t="s">
        <v>7</v>
      </c>
      <c r="B18" s="148">
        <f>SUM(B16:B17)</f>
        <v>124859.701575</v>
      </c>
      <c r="C18" s="148">
        <f t="shared" ref="C18:Z18" si="5">SUM(C16:C17)</f>
        <v>0</v>
      </c>
      <c r="D18" s="148">
        <f t="shared" si="5"/>
        <v>0</v>
      </c>
      <c r="E18" s="148">
        <f t="shared" si="5"/>
        <v>0</v>
      </c>
      <c r="F18" s="148">
        <f t="shared" si="5"/>
        <v>0</v>
      </c>
      <c r="G18" s="148">
        <f t="shared" si="5"/>
        <v>0</v>
      </c>
      <c r="H18" s="148">
        <f t="shared" si="5"/>
        <v>0</v>
      </c>
      <c r="I18" s="148">
        <f t="shared" si="5"/>
        <v>0</v>
      </c>
      <c r="J18" s="148">
        <f t="shared" si="5"/>
        <v>0</v>
      </c>
      <c r="K18" s="148">
        <f t="shared" si="5"/>
        <v>0</v>
      </c>
      <c r="L18" s="148">
        <f t="shared" si="5"/>
        <v>0</v>
      </c>
      <c r="M18" s="148">
        <f t="shared" si="5"/>
        <v>0</v>
      </c>
      <c r="N18" s="148">
        <f t="shared" si="5"/>
        <v>0</v>
      </c>
      <c r="O18" s="148">
        <f t="shared" si="5"/>
        <v>0</v>
      </c>
      <c r="P18" s="148">
        <f t="shared" si="5"/>
        <v>0</v>
      </c>
      <c r="Q18" s="148">
        <f t="shared" si="5"/>
        <v>0</v>
      </c>
      <c r="R18" s="148">
        <f t="shared" si="5"/>
        <v>0</v>
      </c>
      <c r="S18" s="148">
        <f t="shared" si="5"/>
        <v>0</v>
      </c>
      <c r="T18" s="148">
        <f t="shared" si="5"/>
        <v>0</v>
      </c>
      <c r="U18" s="148">
        <f t="shared" si="5"/>
        <v>0</v>
      </c>
      <c r="V18" s="148">
        <f t="shared" si="5"/>
        <v>0</v>
      </c>
      <c r="W18" s="148">
        <f t="shared" si="5"/>
        <v>0</v>
      </c>
      <c r="X18" s="148">
        <f t="shared" si="5"/>
        <v>0</v>
      </c>
      <c r="Y18" s="148">
        <f t="shared" si="5"/>
        <v>0</v>
      </c>
      <c r="Z18" s="148">
        <f t="shared" si="5"/>
        <v>0</v>
      </c>
      <c r="AA18" s="148">
        <f t="shared" ref="AA18" si="6">SUM(AA16:AA17)</f>
        <v>0</v>
      </c>
      <c r="AB18" s="133">
        <f t="shared" si="1"/>
        <v>124859.701575</v>
      </c>
    </row>
    <row r="19" spans="1:28" x14ac:dyDescent="0.35">
      <c r="A19" s="139" t="s">
        <v>8</v>
      </c>
      <c r="B19" s="148">
        <f>+B18</f>
        <v>124859.701575</v>
      </c>
      <c r="C19" s="148">
        <f>B19+C18</f>
        <v>124859.701575</v>
      </c>
      <c r="D19" s="148">
        <f>C19+D18</f>
        <v>124859.701575</v>
      </c>
      <c r="E19" s="148">
        <f t="shared" ref="E19:AA19" si="7">D19+E18</f>
        <v>124859.701575</v>
      </c>
      <c r="F19" s="148">
        <f t="shared" si="7"/>
        <v>124859.701575</v>
      </c>
      <c r="G19" s="148">
        <f t="shared" si="7"/>
        <v>124859.701575</v>
      </c>
      <c r="H19" s="148">
        <f t="shared" si="7"/>
        <v>124859.701575</v>
      </c>
      <c r="I19" s="148">
        <f t="shared" si="7"/>
        <v>124859.701575</v>
      </c>
      <c r="J19" s="148">
        <f t="shared" si="7"/>
        <v>124859.701575</v>
      </c>
      <c r="K19" s="148">
        <f t="shared" si="7"/>
        <v>124859.701575</v>
      </c>
      <c r="L19" s="148">
        <f t="shared" si="7"/>
        <v>124859.701575</v>
      </c>
      <c r="M19" s="148">
        <f t="shared" si="7"/>
        <v>124859.701575</v>
      </c>
      <c r="N19" s="148">
        <f t="shared" si="7"/>
        <v>124859.701575</v>
      </c>
      <c r="O19" s="148">
        <f t="shared" si="7"/>
        <v>124859.701575</v>
      </c>
      <c r="P19" s="148">
        <f t="shared" si="7"/>
        <v>124859.701575</v>
      </c>
      <c r="Q19" s="148">
        <f t="shared" si="7"/>
        <v>124859.701575</v>
      </c>
      <c r="R19" s="148">
        <f t="shared" si="7"/>
        <v>124859.701575</v>
      </c>
      <c r="S19" s="148">
        <f t="shared" si="7"/>
        <v>124859.701575</v>
      </c>
      <c r="T19" s="148">
        <f t="shared" si="7"/>
        <v>124859.701575</v>
      </c>
      <c r="U19" s="148">
        <f t="shared" si="7"/>
        <v>124859.701575</v>
      </c>
      <c r="V19" s="148">
        <f t="shared" si="7"/>
        <v>124859.701575</v>
      </c>
      <c r="W19" s="148">
        <f t="shared" si="7"/>
        <v>124859.701575</v>
      </c>
      <c r="X19" s="148">
        <f t="shared" si="7"/>
        <v>124859.701575</v>
      </c>
      <c r="Y19" s="148">
        <f t="shared" si="7"/>
        <v>124859.701575</v>
      </c>
      <c r="Z19" s="148">
        <f t="shared" si="7"/>
        <v>124859.701575</v>
      </c>
      <c r="AA19" s="148">
        <f t="shared" si="7"/>
        <v>124859.701575</v>
      </c>
      <c r="AB19" s="133"/>
    </row>
    <row r="20" spans="1:28" ht="18.5" x14ac:dyDescent="0.45">
      <c r="A20" s="126" t="s">
        <v>10</v>
      </c>
      <c r="B20" s="149"/>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33"/>
    </row>
    <row r="21" spans="1:28" x14ac:dyDescent="0.35">
      <c r="A21" s="88" t="s">
        <v>119</v>
      </c>
      <c r="B21" s="89"/>
      <c r="C21" s="89">
        <v>300</v>
      </c>
      <c r="D21" s="89">
        <v>300</v>
      </c>
      <c r="E21" s="89">
        <v>300</v>
      </c>
      <c r="F21" s="89">
        <v>300</v>
      </c>
      <c r="G21" s="89">
        <v>300</v>
      </c>
      <c r="H21" s="89">
        <v>300</v>
      </c>
      <c r="I21" s="89">
        <v>300</v>
      </c>
      <c r="J21" s="89">
        <v>300</v>
      </c>
      <c r="K21" s="89">
        <v>300</v>
      </c>
      <c r="L21" s="89">
        <v>300</v>
      </c>
      <c r="M21" s="89">
        <v>300</v>
      </c>
      <c r="N21" s="89">
        <v>300</v>
      </c>
      <c r="O21" s="89">
        <v>300</v>
      </c>
      <c r="P21" s="89">
        <v>300</v>
      </c>
      <c r="Q21" s="89">
        <v>300</v>
      </c>
      <c r="R21" s="89">
        <v>300</v>
      </c>
      <c r="S21" s="89">
        <v>300</v>
      </c>
      <c r="T21" s="89">
        <v>300</v>
      </c>
      <c r="U21" s="89">
        <v>300</v>
      </c>
      <c r="V21" s="89">
        <v>300</v>
      </c>
      <c r="W21" s="89">
        <v>300</v>
      </c>
      <c r="X21" s="89">
        <v>300</v>
      </c>
      <c r="Y21" s="89">
        <v>300</v>
      </c>
      <c r="Z21" s="89">
        <v>300</v>
      </c>
      <c r="AA21" s="89">
        <v>300</v>
      </c>
      <c r="AB21" s="133">
        <f>SUM(B21:AA21)</f>
        <v>7500</v>
      </c>
    </row>
    <row r="22" spans="1:28" x14ac:dyDescent="0.35">
      <c r="A22" s="88" t="s">
        <v>120</v>
      </c>
      <c r="B22" s="89"/>
      <c r="C22" s="89">
        <v>1250</v>
      </c>
      <c r="D22" s="89">
        <v>1250</v>
      </c>
      <c r="E22" s="89">
        <v>1250</v>
      </c>
      <c r="F22" s="89">
        <v>1250</v>
      </c>
      <c r="G22" s="89">
        <v>1250</v>
      </c>
      <c r="H22" s="89">
        <v>1250</v>
      </c>
      <c r="I22" s="89">
        <v>1250</v>
      </c>
      <c r="J22" s="89">
        <v>1250</v>
      </c>
      <c r="K22" s="89">
        <v>1250</v>
      </c>
      <c r="L22" s="89">
        <v>1250</v>
      </c>
      <c r="M22" s="89">
        <v>1250</v>
      </c>
      <c r="N22" s="89">
        <v>1250</v>
      </c>
      <c r="O22" s="89">
        <v>1250</v>
      </c>
      <c r="P22" s="89">
        <v>1250</v>
      </c>
      <c r="Q22" s="89">
        <v>1250</v>
      </c>
      <c r="R22" s="89">
        <v>1250</v>
      </c>
      <c r="S22" s="89">
        <v>1250</v>
      </c>
      <c r="T22" s="89">
        <v>1250</v>
      </c>
      <c r="U22" s="89">
        <v>1250</v>
      </c>
      <c r="V22" s="89">
        <v>1250</v>
      </c>
      <c r="W22" s="89">
        <v>1250</v>
      </c>
      <c r="X22" s="89">
        <v>1250</v>
      </c>
      <c r="Y22" s="89">
        <v>1250</v>
      </c>
      <c r="Z22" s="89">
        <v>1250</v>
      </c>
      <c r="AA22" s="89">
        <v>1250</v>
      </c>
      <c r="AB22" s="133"/>
    </row>
    <row r="23" spans="1:28" x14ac:dyDescent="0.35">
      <c r="A23" s="88"/>
      <c r="B23" s="89"/>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133"/>
    </row>
    <row r="24" spans="1:28" x14ac:dyDescent="0.35">
      <c r="A24" s="88"/>
      <c r="B24" s="89"/>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133">
        <f>SUM(B24:AA24)</f>
        <v>0</v>
      </c>
    </row>
    <row r="25" spans="1:28" x14ac:dyDescent="0.35">
      <c r="A25" s="139" t="s">
        <v>11</v>
      </c>
      <c r="B25" s="148">
        <f t="shared" ref="B25:AA25" si="8">SUM(B21:B24)</f>
        <v>0</v>
      </c>
      <c r="C25" s="148">
        <f t="shared" si="8"/>
        <v>1550</v>
      </c>
      <c r="D25" s="148">
        <f t="shared" si="8"/>
        <v>1550</v>
      </c>
      <c r="E25" s="148">
        <f t="shared" si="8"/>
        <v>1550</v>
      </c>
      <c r="F25" s="148">
        <f t="shared" si="8"/>
        <v>1550</v>
      </c>
      <c r="G25" s="148">
        <f t="shared" si="8"/>
        <v>1550</v>
      </c>
      <c r="H25" s="148">
        <f t="shared" si="8"/>
        <v>1550</v>
      </c>
      <c r="I25" s="148">
        <f t="shared" si="8"/>
        <v>1550</v>
      </c>
      <c r="J25" s="148">
        <f t="shared" si="8"/>
        <v>1550</v>
      </c>
      <c r="K25" s="148">
        <f t="shared" si="8"/>
        <v>1550</v>
      </c>
      <c r="L25" s="148">
        <f t="shared" si="8"/>
        <v>1550</v>
      </c>
      <c r="M25" s="148">
        <f t="shared" si="8"/>
        <v>1550</v>
      </c>
      <c r="N25" s="148">
        <f t="shared" si="8"/>
        <v>1550</v>
      </c>
      <c r="O25" s="148">
        <f t="shared" si="8"/>
        <v>1550</v>
      </c>
      <c r="P25" s="148">
        <f t="shared" si="8"/>
        <v>1550</v>
      </c>
      <c r="Q25" s="148">
        <f t="shared" si="8"/>
        <v>1550</v>
      </c>
      <c r="R25" s="148">
        <f t="shared" si="8"/>
        <v>1550</v>
      </c>
      <c r="S25" s="148">
        <f t="shared" si="8"/>
        <v>1550</v>
      </c>
      <c r="T25" s="148">
        <f t="shared" si="8"/>
        <v>1550</v>
      </c>
      <c r="U25" s="148">
        <f t="shared" si="8"/>
        <v>1550</v>
      </c>
      <c r="V25" s="148">
        <f t="shared" si="8"/>
        <v>1550</v>
      </c>
      <c r="W25" s="148">
        <f t="shared" si="8"/>
        <v>1550</v>
      </c>
      <c r="X25" s="148">
        <f t="shared" si="8"/>
        <v>1550</v>
      </c>
      <c r="Y25" s="148">
        <f t="shared" si="8"/>
        <v>1550</v>
      </c>
      <c r="Z25" s="148">
        <f t="shared" si="8"/>
        <v>1550</v>
      </c>
      <c r="AA25" s="148">
        <f t="shared" si="8"/>
        <v>1550</v>
      </c>
      <c r="AB25" s="133">
        <f>SUM(B25:AA25)</f>
        <v>38750</v>
      </c>
    </row>
    <row r="26" spans="1:28" x14ac:dyDescent="0.35">
      <c r="A26" s="139" t="s">
        <v>12</v>
      </c>
      <c r="B26" s="148">
        <f>+B25</f>
        <v>0</v>
      </c>
      <c r="C26" s="148">
        <f>B26+C25</f>
        <v>1550</v>
      </c>
      <c r="D26" s="148">
        <f t="shared" ref="D26:AA26" si="9">C26+D25</f>
        <v>3100</v>
      </c>
      <c r="E26" s="148">
        <f t="shared" si="9"/>
        <v>4650</v>
      </c>
      <c r="F26" s="148">
        <f t="shared" si="9"/>
        <v>6200</v>
      </c>
      <c r="G26" s="148">
        <f t="shared" si="9"/>
        <v>7750</v>
      </c>
      <c r="H26" s="148">
        <f t="shared" si="9"/>
        <v>9300</v>
      </c>
      <c r="I26" s="148">
        <f t="shared" si="9"/>
        <v>10850</v>
      </c>
      <c r="J26" s="148">
        <f t="shared" si="9"/>
        <v>12400</v>
      </c>
      <c r="K26" s="148">
        <f t="shared" si="9"/>
        <v>13950</v>
      </c>
      <c r="L26" s="148">
        <f t="shared" si="9"/>
        <v>15500</v>
      </c>
      <c r="M26" s="148">
        <f t="shared" si="9"/>
        <v>17050</v>
      </c>
      <c r="N26" s="148">
        <f t="shared" si="9"/>
        <v>18600</v>
      </c>
      <c r="O26" s="148">
        <f t="shared" si="9"/>
        <v>20150</v>
      </c>
      <c r="P26" s="148">
        <f t="shared" si="9"/>
        <v>21700</v>
      </c>
      <c r="Q26" s="148">
        <f t="shared" si="9"/>
        <v>23250</v>
      </c>
      <c r="R26" s="148">
        <f t="shared" si="9"/>
        <v>24800</v>
      </c>
      <c r="S26" s="148">
        <f t="shared" si="9"/>
        <v>26350</v>
      </c>
      <c r="T26" s="148">
        <f t="shared" si="9"/>
        <v>27900</v>
      </c>
      <c r="U26" s="148">
        <f t="shared" si="9"/>
        <v>29450</v>
      </c>
      <c r="V26" s="148">
        <f t="shared" si="9"/>
        <v>31000</v>
      </c>
      <c r="W26" s="148">
        <f t="shared" si="9"/>
        <v>32550</v>
      </c>
      <c r="X26" s="148">
        <f t="shared" si="9"/>
        <v>34100</v>
      </c>
      <c r="Y26" s="148">
        <f t="shared" si="9"/>
        <v>35650</v>
      </c>
      <c r="Z26" s="148">
        <f t="shared" si="9"/>
        <v>37200</v>
      </c>
      <c r="AA26" s="148">
        <f t="shared" si="9"/>
        <v>38750</v>
      </c>
      <c r="AB26" s="133"/>
    </row>
    <row r="27" spans="1:28" x14ac:dyDescent="0.35">
      <c r="A27" s="139" t="s">
        <v>13</v>
      </c>
      <c r="B27" s="148">
        <f t="shared" ref="B27:AA27" si="10">B18+B25</f>
        <v>124859.701575</v>
      </c>
      <c r="C27" s="148">
        <f t="shared" si="10"/>
        <v>1550</v>
      </c>
      <c r="D27" s="148">
        <f t="shared" si="10"/>
        <v>1550</v>
      </c>
      <c r="E27" s="148">
        <f t="shared" si="10"/>
        <v>1550</v>
      </c>
      <c r="F27" s="148">
        <f t="shared" si="10"/>
        <v>1550</v>
      </c>
      <c r="G27" s="148">
        <f t="shared" si="10"/>
        <v>1550</v>
      </c>
      <c r="H27" s="148">
        <f t="shared" si="10"/>
        <v>1550</v>
      </c>
      <c r="I27" s="148">
        <f t="shared" si="10"/>
        <v>1550</v>
      </c>
      <c r="J27" s="148">
        <f t="shared" si="10"/>
        <v>1550</v>
      </c>
      <c r="K27" s="148">
        <f t="shared" si="10"/>
        <v>1550</v>
      </c>
      <c r="L27" s="148">
        <f t="shared" si="10"/>
        <v>1550</v>
      </c>
      <c r="M27" s="148">
        <f t="shared" si="10"/>
        <v>1550</v>
      </c>
      <c r="N27" s="148">
        <f t="shared" si="10"/>
        <v>1550</v>
      </c>
      <c r="O27" s="148">
        <f t="shared" si="10"/>
        <v>1550</v>
      </c>
      <c r="P27" s="148">
        <f t="shared" si="10"/>
        <v>1550</v>
      </c>
      <c r="Q27" s="148">
        <f t="shared" si="10"/>
        <v>1550</v>
      </c>
      <c r="R27" s="148">
        <f t="shared" si="10"/>
        <v>1550</v>
      </c>
      <c r="S27" s="148">
        <f t="shared" si="10"/>
        <v>1550</v>
      </c>
      <c r="T27" s="148">
        <f t="shared" si="10"/>
        <v>1550</v>
      </c>
      <c r="U27" s="148">
        <f t="shared" si="10"/>
        <v>1550</v>
      </c>
      <c r="V27" s="148">
        <f t="shared" si="10"/>
        <v>1550</v>
      </c>
      <c r="W27" s="148">
        <f t="shared" si="10"/>
        <v>1550</v>
      </c>
      <c r="X27" s="148">
        <f t="shared" si="10"/>
        <v>1550</v>
      </c>
      <c r="Y27" s="148">
        <f t="shared" si="10"/>
        <v>1550</v>
      </c>
      <c r="Z27" s="148">
        <f t="shared" si="10"/>
        <v>1550</v>
      </c>
      <c r="AA27" s="148">
        <f t="shared" si="10"/>
        <v>1550</v>
      </c>
      <c r="AB27" s="133">
        <f>SUM(B27:AA27)</f>
        <v>163609.70157500001</v>
      </c>
    </row>
    <row r="28" spans="1:28" x14ac:dyDescent="0.35">
      <c r="A28" s="139" t="s">
        <v>14</v>
      </c>
      <c r="B28" s="148">
        <f>+B27</f>
        <v>124859.701575</v>
      </c>
      <c r="C28" s="148">
        <f>B28+C27</f>
        <v>126409.701575</v>
      </c>
      <c r="D28" s="148">
        <f t="shared" ref="D28:AA28" si="11">C28+D27</f>
        <v>127959.701575</v>
      </c>
      <c r="E28" s="148">
        <f t="shared" si="11"/>
        <v>129509.701575</v>
      </c>
      <c r="F28" s="148">
        <f t="shared" si="11"/>
        <v>131059.701575</v>
      </c>
      <c r="G28" s="148">
        <f t="shared" si="11"/>
        <v>132609.70157500001</v>
      </c>
      <c r="H28" s="148">
        <f t="shared" si="11"/>
        <v>134159.70157500001</v>
      </c>
      <c r="I28" s="148">
        <f t="shared" si="11"/>
        <v>135709.70157500001</v>
      </c>
      <c r="J28" s="148">
        <f t="shared" si="11"/>
        <v>137259.70157500001</v>
      </c>
      <c r="K28" s="148">
        <f t="shared" si="11"/>
        <v>138809.70157500001</v>
      </c>
      <c r="L28" s="148">
        <f t="shared" si="11"/>
        <v>140359.70157500001</v>
      </c>
      <c r="M28" s="148">
        <f t="shared" si="11"/>
        <v>141909.70157500001</v>
      </c>
      <c r="N28" s="148">
        <f t="shared" si="11"/>
        <v>143459.70157500001</v>
      </c>
      <c r="O28" s="148">
        <f t="shared" si="11"/>
        <v>145009.70157500001</v>
      </c>
      <c r="P28" s="148">
        <f t="shared" si="11"/>
        <v>146559.70157500001</v>
      </c>
      <c r="Q28" s="148">
        <f t="shared" si="11"/>
        <v>148109.70157500001</v>
      </c>
      <c r="R28" s="148">
        <f t="shared" si="11"/>
        <v>149659.70157500001</v>
      </c>
      <c r="S28" s="148">
        <f t="shared" si="11"/>
        <v>151209.70157500001</v>
      </c>
      <c r="T28" s="148">
        <f t="shared" si="11"/>
        <v>152759.70157500001</v>
      </c>
      <c r="U28" s="148">
        <f t="shared" si="11"/>
        <v>154309.70157500001</v>
      </c>
      <c r="V28" s="148">
        <f t="shared" si="11"/>
        <v>155859.70157500001</v>
      </c>
      <c r="W28" s="148">
        <f t="shared" si="11"/>
        <v>157409.70157500001</v>
      </c>
      <c r="X28" s="148">
        <f t="shared" si="11"/>
        <v>158959.70157500001</v>
      </c>
      <c r="Y28" s="148">
        <f t="shared" si="11"/>
        <v>160509.70157500001</v>
      </c>
      <c r="Z28" s="148">
        <f t="shared" si="11"/>
        <v>162059.70157500001</v>
      </c>
      <c r="AA28" s="148">
        <f t="shared" si="11"/>
        <v>163609.70157500001</v>
      </c>
      <c r="AB28" s="133"/>
    </row>
    <row r="29" spans="1:28" x14ac:dyDescent="0.35">
      <c r="A29" s="139"/>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3"/>
    </row>
    <row r="30" spans="1:28" ht="18.5" x14ac:dyDescent="0.45">
      <c r="A30" s="140" t="s">
        <v>5</v>
      </c>
      <c r="B30" s="134"/>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3"/>
    </row>
    <row r="31" spans="1:28" ht="15" thickBot="1" x14ac:dyDescent="0.4">
      <c r="A31" s="125" t="s">
        <v>60</v>
      </c>
      <c r="B31" s="2">
        <v>350000</v>
      </c>
      <c r="C31" s="2">
        <f>B$31</f>
        <v>350000</v>
      </c>
      <c r="D31" s="2">
        <f t="shared" ref="D31:AA31" si="12">C$31</f>
        <v>350000</v>
      </c>
      <c r="E31" s="2">
        <f t="shared" si="12"/>
        <v>350000</v>
      </c>
      <c r="F31" s="2">
        <f t="shared" si="12"/>
        <v>350000</v>
      </c>
      <c r="G31" s="2">
        <f t="shared" si="12"/>
        <v>350000</v>
      </c>
      <c r="H31" s="2">
        <f t="shared" si="12"/>
        <v>350000</v>
      </c>
      <c r="I31" s="2">
        <f t="shared" si="12"/>
        <v>350000</v>
      </c>
      <c r="J31" s="2">
        <f t="shared" si="12"/>
        <v>350000</v>
      </c>
      <c r="K31" s="2">
        <f t="shared" si="12"/>
        <v>350000</v>
      </c>
      <c r="L31" s="2">
        <f t="shared" si="12"/>
        <v>350000</v>
      </c>
      <c r="M31" s="2">
        <f t="shared" si="12"/>
        <v>350000</v>
      </c>
      <c r="N31" s="2">
        <f t="shared" si="12"/>
        <v>350000</v>
      </c>
      <c r="O31" s="2">
        <f t="shared" si="12"/>
        <v>350000</v>
      </c>
      <c r="P31" s="2">
        <f t="shared" si="12"/>
        <v>350000</v>
      </c>
      <c r="Q31" s="2">
        <f t="shared" si="12"/>
        <v>350000</v>
      </c>
      <c r="R31" s="2">
        <f t="shared" si="12"/>
        <v>350000</v>
      </c>
      <c r="S31" s="2">
        <f t="shared" si="12"/>
        <v>350000</v>
      </c>
      <c r="T31" s="2">
        <f t="shared" si="12"/>
        <v>350000</v>
      </c>
      <c r="U31" s="2">
        <f t="shared" si="12"/>
        <v>350000</v>
      </c>
      <c r="V31" s="2">
        <f t="shared" si="12"/>
        <v>350000</v>
      </c>
      <c r="W31" s="2">
        <f t="shared" si="12"/>
        <v>350000</v>
      </c>
      <c r="X31" s="2">
        <f t="shared" si="12"/>
        <v>350000</v>
      </c>
      <c r="Y31" s="2">
        <f t="shared" si="12"/>
        <v>350000</v>
      </c>
      <c r="Z31" s="2">
        <f t="shared" si="12"/>
        <v>350000</v>
      </c>
      <c r="AA31" s="2">
        <f t="shared" si="12"/>
        <v>350000</v>
      </c>
      <c r="AB31" s="133"/>
    </row>
    <row r="32" spans="1:28" ht="15" thickBot="1" x14ac:dyDescent="0.4">
      <c r="A32" s="141">
        <v>5.0000000000000001E-3</v>
      </c>
      <c r="B32" s="150">
        <v>0</v>
      </c>
      <c r="C32" s="86">
        <v>30000</v>
      </c>
      <c r="D32" s="86">
        <f t="shared" ref="D32:AA32" si="13">IF(C32&lt;&gt;"", (C32)*(1-$A$32), 0)</f>
        <v>29850</v>
      </c>
      <c r="E32" s="86">
        <f t="shared" si="13"/>
        <v>29700.75</v>
      </c>
      <c r="F32" s="150">
        <f t="shared" si="13"/>
        <v>29552.24625</v>
      </c>
      <c r="G32" s="150">
        <f t="shared" si="13"/>
        <v>29404.485018750001</v>
      </c>
      <c r="H32" s="150">
        <f t="shared" si="13"/>
        <v>29257.462593656252</v>
      </c>
      <c r="I32" s="150">
        <f t="shared" si="13"/>
        <v>29111.17528068797</v>
      </c>
      <c r="J32" s="150">
        <f t="shared" si="13"/>
        <v>28965.619404284531</v>
      </c>
      <c r="K32" s="150">
        <f t="shared" si="13"/>
        <v>28820.791307263109</v>
      </c>
      <c r="L32" s="150">
        <f t="shared" si="13"/>
        <v>28676.687350726792</v>
      </c>
      <c r="M32" s="150">
        <f t="shared" si="13"/>
        <v>28533.303913973159</v>
      </c>
      <c r="N32" s="150">
        <f t="shared" si="13"/>
        <v>28390.637394403293</v>
      </c>
      <c r="O32" s="150">
        <f t="shared" si="13"/>
        <v>28248.684207431277</v>
      </c>
      <c r="P32" s="150">
        <f t="shared" si="13"/>
        <v>28107.44078639412</v>
      </c>
      <c r="Q32" s="150">
        <f t="shared" si="13"/>
        <v>27966.90358246215</v>
      </c>
      <c r="R32" s="150">
        <f t="shared" si="13"/>
        <v>27827.06906454984</v>
      </c>
      <c r="S32" s="150">
        <f t="shared" si="13"/>
        <v>27687.93371922709</v>
      </c>
      <c r="T32" s="150">
        <f t="shared" si="13"/>
        <v>27549.494050630954</v>
      </c>
      <c r="U32" s="150">
        <f t="shared" si="13"/>
        <v>27411.7465803778</v>
      </c>
      <c r="V32" s="150">
        <f t="shared" si="13"/>
        <v>27274.687847475911</v>
      </c>
      <c r="W32" s="150">
        <f t="shared" si="13"/>
        <v>27138.31440823853</v>
      </c>
      <c r="X32" s="150">
        <f t="shared" si="13"/>
        <v>27002.622836197337</v>
      </c>
      <c r="Y32" s="150">
        <f t="shared" si="13"/>
        <v>26867.60972201635</v>
      </c>
      <c r="Z32" s="150">
        <f t="shared" si="13"/>
        <v>26733.271673406267</v>
      </c>
      <c r="AA32" s="150">
        <f t="shared" si="13"/>
        <v>26599.605315039236</v>
      </c>
      <c r="AB32" s="133"/>
    </row>
    <row r="33" spans="1:28" x14ac:dyDescent="0.35">
      <c r="A33" s="125" t="s">
        <v>49</v>
      </c>
      <c r="B33" s="147">
        <f>B31-B32</f>
        <v>350000</v>
      </c>
      <c r="C33" s="147">
        <f>C31-C32</f>
        <v>320000</v>
      </c>
      <c r="D33" s="147">
        <f t="shared" ref="D33:Z33" si="14">D31-D32</f>
        <v>320150</v>
      </c>
      <c r="E33" s="147">
        <f t="shared" si="14"/>
        <v>320299.25</v>
      </c>
      <c r="F33" s="147">
        <f t="shared" si="14"/>
        <v>320447.75374999997</v>
      </c>
      <c r="G33" s="147">
        <f t="shared" si="14"/>
        <v>320595.51498124999</v>
      </c>
      <c r="H33" s="147">
        <f t="shared" si="14"/>
        <v>320742.53740634373</v>
      </c>
      <c r="I33" s="147">
        <f t="shared" si="14"/>
        <v>320888.82471931202</v>
      </c>
      <c r="J33" s="147">
        <f t="shared" si="14"/>
        <v>321034.38059571548</v>
      </c>
      <c r="K33" s="147">
        <f t="shared" si="14"/>
        <v>321179.20869273687</v>
      </c>
      <c r="L33" s="147">
        <f t="shared" si="14"/>
        <v>321323.3126492732</v>
      </c>
      <c r="M33" s="147">
        <f t="shared" si="14"/>
        <v>321466.69608602684</v>
      </c>
      <c r="N33" s="147">
        <f t="shared" si="14"/>
        <v>321609.36260559672</v>
      </c>
      <c r="O33" s="147">
        <f t="shared" si="14"/>
        <v>321751.31579256873</v>
      </c>
      <c r="P33" s="147">
        <f t="shared" si="14"/>
        <v>321892.55921360588</v>
      </c>
      <c r="Q33" s="147">
        <f t="shared" si="14"/>
        <v>322033.09641753783</v>
      </c>
      <c r="R33" s="147">
        <f t="shared" si="14"/>
        <v>322172.93093545013</v>
      </c>
      <c r="S33" s="147">
        <f t="shared" si="14"/>
        <v>322312.06628077291</v>
      </c>
      <c r="T33" s="147">
        <f t="shared" si="14"/>
        <v>322450.50594936905</v>
      </c>
      <c r="U33" s="147">
        <f t="shared" si="14"/>
        <v>322588.2534196222</v>
      </c>
      <c r="V33" s="147">
        <f t="shared" si="14"/>
        <v>322725.31215252407</v>
      </c>
      <c r="W33" s="147">
        <f t="shared" si="14"/>
        <v>322861.68559176149</v>
      </c>
      <c r="X33" s="147">
        <f t="shared" si="14"/>
        <v>322997.37716380268</v>
      </c>
      <c r="Y33" s="147">
        <f t="shared" si="14"/>
        <v>323132.39027798362</v>
      </c>
      <c r="Z33" s="147">
        <f t="shared" si="14"/>
        <v>323266.72832659376</v>
      </c>
      <c r="AA33" s="147">
        <f t="shared" ref="AA33" si="15">AA31-AA32</f>
        <v>323400.39468496077</v>
      </c>
      <c r="AB33" s="133"/>
    </row>
    <row r="34" spans="1:28" x14ac:dyDescent="0.35">
      <c r="A34" s="125" t="s">
        <v>34</v>
      </c>
      <c r="B34" s="151">
        <f>_xlfn.XLOOKUP(VALUE(B$4),'Rebased Costs'!$13:$13,'Rebased Costs'!$15:$15,,FALSE)</f>
        <v>0.1475727045377121</v>
      </c>
      <c r="C34" s="151">
        <f>_xlfn.XLOOKUP(VALUE(LEFT(C$4,4)),'Rebased Costs'!$13:$13,'Rebased Costs'!$15:$15,,FALSE)</f>
        <v>0.13786702819018068</v>
      </c>
      <c r="D34" s="151">
        <f>_xlfn.XLOOKUP(VALUE(LEFT(D$4,4)),'Rebased Costs'!$13:$13,'Rebased Costs'!$15:$15,,FALSE)</f>
        <v>0.12376489877142084</v>
      </c>
      <c r="E34" s="151">
        <f>_xlfn.XLOOKUP(VALUE(LEFT(E$4,4)),'Rebased Costs'!$13:$13,'Rebased Costs'!$15:$15,,FALSE)</f>
        <v>0.11166174831535393</v>
      </c>
      <c r="F34" s="151">
        <f>_xlfn.XLOOKUP(VALUE(LEFT(F$4,4)),'Rebased Costs'!$13:$13,'Rebased Costs'!$15:$15,,FALSE)</f>
        <v>0.11158499436645147</v>
      </c>
      <c r="G34" s="151">
        <f>_xlfn.XLOOKUP(VALUE(LEFT(G$4,4)),'Rebased Costs'!$13:$13,'Rebased Costs'!$15:$15,,FALSE)</f>
        <v>0.11309724060443035</v>
      </c>
      <c r="H34" s="151">
        <f>_xlfn.XLOOKUP(VALUE(LEFT(H$4,4)),'Rebased Costs'!$13:$13,'Rebased Costs'!$15:$15,,FALSE)</f>
        <v>0.11685302411481187</v>
      </c>
      <c r="I34" s="151">
        <f>_xlfn.XLOOKUP(VALUE(LEFT(I$4,4)),'Rebased Costs'!$13:$13,'Rebased Costs'!$15:$15,,FALSE)</f>
        <v>0.11589924922337258</v>
      </c>
      <c r="J34" s="151">
        <f>_xlfn.XLOOKUP(VALUE(LEFT(J$4,4)),'Rebased Costs'!$13:$13,'Rebased Costs'!$15:$15,,FALSE)</f>
        <v>0.11371063087088633</v>
      </c>
      <c r="K34" s="151">
        <f>_xlfn.XLOOKUP(VALUE(LEFT(K$4,4)),'Rebased Costs'!$13:$13,'Rebased Costs'!$15:$15,,FALSE)</f>
        <v>0.11012189221852349</v>
      </c>
      <c r="L34" s="151">
        <f>_xlfn.XLOOKUP(VALUE(LEFT(L$4,4)),'Rebased Costs'!$13:$13,'Rebased Costs'!$15:$15,,FALSE)</f>
        <v>0.11438292960489774</v>
      </c>
      <c r="M34" s="151">
        <f>_xlfn.XLOOKUP(VALUE(LEFT(M$4,4)),'Rebased Costs'!$13:$13,'Rebased Costs'!$15:$15,,FALSE)</f>
        <v>0.11599256960077158</v>
      </c>
      <c r="N34" s="151">
        <f>_xlfn.XLOOKUP(VALUE(LEFT(N$4,4)),'Rebased Costs'!$13:$13,'Rebased Costs'!$15:$15,,FALSE)</f>
        <v>0.10954646366216782</v>
      </c>
      <c r="O34" s="151">
        <f>_xlfn.XLOOKUP(VALUE(LEFT(O$4,4)),'Rebased Costs'!$13:$13,'Rebased Costs'!$15:$15,,FALSE)</f>
        <v>0.11095720057214603</v>
      </c>
      <c r="P34" s="151">
        <f>_xlfn.XLOOKUP(VALUE(LEFT(P$4,4)),'Rebased Costs'!$13:$13,'Rebased Costs'!$15:$15,,FALSE)</f>
        <v>0.11243095653973495</v>
      </c>
      <c r="Q34" s="151">
        <f>_xlfn.XLOOKUP(VALUE(LEFT(Q$4,4)),'Rebased Costs'!$13:$13,'Rebased Costs'!$15:$15,,FALSE)</f>
        <v>0.11264525581166263</v>
      </c>
      <c r="R34" s="151">
        <f>_xlfn.XLOOKUP(VALUE(LEFT(R$4,4)),'Rebased Costs'!$13:$13,'Rebased Costs'!$15:$15,,FALSE)</f>
        <v>0.11311316910425102</v>
      </c>
      <c r="S34" s="151">
        <f>_xlfn.XLOOKUP(VALUE(LEFT(S$4,4)),'Rebased Costs'!$13:$13,'Rebased Costs'!$15:$15,,FALSE)</f>
        <v>0.11585618397278136</v>
      </c>
      <c r="T34" s="151">
        <f>_xlfn.XLOOKUP(VALUE(LEFT(T$4,4)),'Rebased Costs'!$13:$13,'Rebased Costs'!$15:$15,,FALSE)</f>
        <v>0.1133493014800363</v>
      </c>
      <c r="U34" s="151">
        <f>_xlfn.XLOOKUP(VALUE(LEFT(U$4,4)),'Rebased Costs'!$13:$13,'Rebased Costs'!$15:$15,,FALSE)</f>
        <v>0.11336266717341481</v>
      </c>
      <c r="V34" s="151">
        <f>_xlfn.XLOOKUP(VALUE(LEFT(V$4,4)),'Rebased Costs'!$13:$13,'Rebased Costs'!$15:$15,,FALSE)</f>
        <v>0.11189919625074496</v>
      </c>
      <c r="W34" s="151">
        <f>_xlfn.XLOOKUP(VALUE(LEFT(W$4,4)),'Rebased Costs'!$13:$13,'Rebased Costs'!$15:$15,,FALSE)</f>
        <v>0.10955976916829613</v>
      </c>
      <c r="X34" s="151">
        <f>_xlfn.XLOOKUP(VALUE(LEFT(X$4,4)),'Rebased Costs'!$13:$13,'Rebased Costs'!$15:$15,,FALSE)</f>
        <v>0.10768043759784149</v>
      </c>
      <c r="Y34" s="151">
        <f>_xlfn.XLOOKUP(VALUE(LEFT(Y$4,4)),'Rebased Costs'!$13:$13,'Rebased Costs'!$15:$15,,FALSE)</f>
        <v>0.11326495795107663</v>
      </c>
      <c r="Z34" s="151">
        <f>_xlfn.XLOOKUP(VALUE(LEFT(Z$4,4)),'Rebased Costs'!$13:$13,'Rebased Costs'!$15:$15,,FALSE)</f>
        <v>0.11260582617785954</v>
      </c>
      <c r="AA34" s="151">
        <f>_xlfn.XLOOKUP(VALUE(LEFT(AA$4,4)),'Rebased Costs'!$13:$13,'Rebased Costs'!$15:$15,,FALSE)</f>
        <v>0.10971356534786304</v>
      </c>
      <c r="AB34" s="133"/>
    </row>
    <row r="35" spans="1:28" ht="16.5" x14ac:dyDescent="0.45">
      <c r="A35" s="125" t="s">
        <v>51</v>
      </c>
      <c r="B35" s="152">
        <f>_xlfn.XLOOKUP(VALUE(LEFT(B$4,4)),'Rebased Costs'!$13:$13,'Rebased Costs'!$25:$25,,FALSE)</f>
        <v>0.20718478431050966</v>
      </c>
      <c r="C35" s="152">
        <f>_xlfn.XLOOKUP(VALUE(LEFT(C$4,4)),'Rebased Costs'!$13:$13,'Rebased Costs'!$25:$25,,FALSE)</f>
        <v>0.18722616777028214</v>
      </c>
      <c r="D35" s="152">
        <f>_xlfn.XLOOKUP(VALUE(LEFT(D$4,4)),'Rebased Costs'!$13:$13,'Rebased Costs'!$25:$25,,FALSE)</f>
        <v>0.16578237091636333</v>
      </c>
      <c r="E35" s="152">
        <f>_xlfn.XLOOKUP(VALUE(LEFT(E$4,4)),'Rebased Costs'!$13:$13,'Rebased Costs'!$25:$25,,FALSE)</f>
        <v>0.14274287704236066</v>
      </c>
      <c r="F35" s="152">
        <f>_xlfn.XLOOKUP(VALUE(LEFT(F$4,4)),'Rebased Costs'!$13:$13,'Rebased Costs'!$25:$25,,FALSE)</f>
        <v>0.11798894556342118</v>
      </c>
      <c r="G35" s="152">
        <f>_xlfn.XLOOKUP(VALUE(LEFT(G$4,4)),'Rebased Costs'!$13:$13,'Rebased Costs'!$25:$25,,FALSE)</f>
        <v>9.1393000052853668E-2</v>
      </c>
      <c r="H35" s="152">
        <f>_xlfn.XLOOKUP(VALUE(LEFT(H$4,4)),'Rebased Costs'!$13:$13,'Rebased Costs'!$25:$25,,FALSE)</f>
        <v>7.01399706451033E-2</v>
      </c>
      <c r="I35" s="152">
        <f>_xlfn.XLOOKUP(VALUE(LEFT(I$4,4)),'Rebased Costs'!$13:$13,'Rebased Costs'!$25:$25,,FALSE)</f>
        <v>5.3829237241920937E-2</v>
      </c>
      <c r="J35" s="152">
        <f>_xlfn.XLOOKUP(VALUE(LEFT(J$4,4)),'Rebased Costs'!$13:$13,'Rebased Costs'!$25:$25,,FALSE)</f>
        <v>4.1311491228137522E-2</v>
      </c>
      <c r="K35" s="152">
        <f>_xlfn.XLOOKUP(VALUE(LEFT(K$4,4)),'Rebased Costs'!$13:$13,'Rebased Costs'!$25:$25,,FALSE)</f>
        <v>3.1704690516465142E-2</v>
      </c>
      <c r="L35" s="152">
        <f>_xlfn.XLOOKUP(VALUE(LEFT(L$4,4)),'Rebased Costs'!$13:$13,'Rebased Costs'!$25:$25,,FALSE)</f>
        <v>2.4331907923483415E-2</v>
      </c>
      <c r="M35" s="152">
        <f>_xlfn.XLOOKUP(VALUE(LEFT(M$4,4)),'Rebased Costs'!$13:$13,'Rebased Costs'!$25:$25,,FALSE)</f>
        <v>1.8673632625097251E-2</v>
      </c>
      <c r="N35" s="152">
        <f>_xlfn.XLOOKUP(VALUE(LEFT(N$4,4)),'Rebased Costs'!$13:$13,'Rebased Costs'!$25:$25,,FALSE)</f>
        <v>1.4331163693108988E-2</v>
      </c>
      <c r="O35" s="152">
        <f>_xlfn.XLOOKUP(VALUE(LEFT(O$4,4)),'Rebased Costs'!$13:$13,'Rebased Costs'!$25:$25,,FALSE)</f>
        <v>1.0998516299536319E-2</v>
      </c>
      <c r="P35" s="152">
        <f>_xlfn.XLOOKUP(VALUE(LEFT(P$4,4)),'Rebased Costs'!$13:$13,'Rebased Costs'!$25:$25,,FALSE)</f>
        <v>8.4408610062372078E-3</v>
      </c>
      <c r="Q35" s="152">
        <f>_xlfn.XLOOKUP(VALUE(LEFT(Q$4,4)),'Rebased Costs'!$13:$13,'Rebased Costs'!$25:$25,,FALSE)</f>
        <v>6.4779769003587805E-3</v>
      </c>
      <c r="R35" s="152">
        <f>_xlfn.XLOOKUP(VALUE(LEFT(R$4,4)),'Rebased Costs'!$13:$13,'Rebased Costs'!$25:$25,,FALSE)</f>
        <v>6.1115430663522896E-3</v>
      </c>
      <c r="S35" s="152">
        <f>_xlfn.XLOOKUP(VALUE(LEFT(S$4,4)),'Rebased Costs'!$13:$13,'Rebased Costs'!$25:$25,,FALSE)</f>
        <v>3.8878448275416521E-3</v>
      </c>
      <c r="T35" s="152">
        <f>_xlfn.XLOOKUP(VALUE(LEFT(T$4,4)),'Rebased Costs'!$13:$13,'Rebased Costs'!$25:$25,,FALSE)</f>
        <v>2.9879564149106687E-3</v>
      </c>
      <c r="U35" s="152">
        <f>_xlfn.XLOOKUP(VALUE(LEFT(U$4,4)),'Rebased Costs'!$13:$13,'Rebased Costs'!$25:$25,,FALSE)</f>
        <v>2.1093064437426468E-3</v>
      </c>
      <c r="V35" s="152">
        <f>_xlfn.XLOOKUP(VALUE(LEFT(V$4,4)),'Rebased Costs'!$13:$13,'Rebased Costs'!$25:$25,,FALSE)</f>
        <v>1.3506219169588784E-3</v>
      </c>
      <c r="W35" s="152">
        <f>_xlfn.XLOOKUP(VALUE(LEFT(W$4,4)),'Rebased Costs'!$13:$13,'Rebased Costs'!$25:$25,,FALSE)</f>
        <v>1.3945885194798042E-3</v>
      </c>
      <c r="X35" s="152">
        <f>_xlfn.XLOOKUP(VALUE(LEFT(X$4,4)),'Rebased Costs'!$13:$13,'Rebased Costs'!$25:$25,,FALSE)</f>
        <v>1.3993051363904428E-3</v>
      </c>
      <c r="Y35" s="152">
        <f>_xlfn.XLOOKUP(VALUE(LEFT(Y$4,4)),'Rebased Costs'!$13:$13,'Rebased Costs'!$25:$25,,FALSE)</f>
        <v>1.4772591106795776E-3</v>
      </c>
      <c r="Z35" s="152">
        <f>_xlfn.XLOOKUP(VALUE(LEFT(Z$4,4)),'Rebased Costs'!$13:$13,'Rebased Costs'!$25:$25,,FALSE)</f>
        <v>1.5134477169513251E-3</v>
      </c>
      <c r="AA35" s="152">
        <f>_xlfn.XLOOKUP(VALUE(LEFT(AA$4,4)),'Rebased Costs'!$13:$13,'Rebased Costs'!$25:$25,,FALSE)</f>
        <v>1.3843550262030583E-3</v>
      </c>
      <c r="AB35" s="133"/>
    </row>
    <row r="36" spans="1:28" x14ac:dyDescent="0.35">
      <c r="A36" s="125" t="s">
        <v>48</v>
      </c>
      <c r="B36" s="153">
        <f>_xlfn.XLOOKUP(VALUE(LEFT(B$4,4)),'Rebased Costs'!$13:$13,'Rebased Costs'!$18:$18,,FALSE)</f>
        <v>0.30832812016201616</v>
      </c>
      <c r="C36" s="153">
        <f>_xlfn.XLOOKUP(VALUE(LEFT(C$4,4)),'Rebased Costs'!$13:$13,'Rebased Costs'!$18:$18,,FALSE)</f>
        <v>0.31284574829625816</v>
      </c>
      <c r="D36" s="153">
        <f>_xlfn.XLOOKUP(VALUE(LEFT(D$4,4)),'Rebased Costs'!$13:$13,'Rebased Costs'!$18:$18,,FALSE)</f>
        <v>0.31736337643050011</v>
      </c>
      <c r="E36" s="153">
        <f>_xlfn.XLOOKUP(VALUE(LEFT(E$4,4)),'Rebased Costs'!$13:$13,'Rebased Costs'!$18:$18,,FALSE)</f>
        <v>0.32301041159830263</v>
      </c>
      <c r="F36" s="153">
        <f>_xlfn.XLOOKUP(VALUE(LEFT(F$4,4)),'Rebased Costs'!$13:$13,'Rebased Costs'!$18:$18,,FALSE)</f>
        <v>0.32752803973254457</v>
      </c>
      <c r="G36" s="153">
        <f>_xlfn.XLOOKUP(VALUE(LEFT(G$4,4)),'Rebased Costs'!$13:$13,'Rebased Costs'!$18:$18,,FALSE)</f>
        <v>0.33204566786678663</v>
      </c>
      <c r="H36" s="153">
        <f>_xlfn.XLOOKUP(VALUE(LEFT(H$4,4)),'Rebased Costs'!$13:$13,'Rebased Costs'!$18:$18,,FALSE)</f>
        <v>0.33769270303458909</v>
      </c>
      <c r="I36" s="153">
        <f>_xlfn.XLOOKUP(VALUE(LEFT(I$4,4)),'Rebased Costs'!$13:$13,'Rebased Costs'!$18:$18,,FALSE)</f>
        <v>0.34333973820239155</v>
      </c>
      <c r="J36" s="153">
        <f>_xlfn.XLOOKUP(VALUE(LEFT(J$4,4)),'Rebased Costs'!$13:$13,'Rebased Costs'!$18:$18,,FALSE)</f>
        <v>0.34785736633663356</v>
      </c>
      <c r="K36" s="153">
        <f>_xlfn.XLOOKUP(VALUE(LEFT(K$4,4)),'Rebased Costs'!$13:$13,'Rebased Costs'!$18:$18,,FALSE)</f>
        <v>0.35350440150443607</v>
      </c>
      <c r="L36" s="153">
        <f>_xlfn.XLOOKUP(VALUE(LEFT(L$4,4)),'Rebased Costs'!$13:$13,'Rebased Costs'!$18:$18,,FALSE)</f>
        <v>0.35915143667223859</v>
      </c>
      <c r="M36" s="153">
        <f>_xlfn.XLOOKUP(VALUE(LEFT(M$4,4)),'Rebased Costs'!$13:$13,'Rebased Costs'!$18:$18,,FALSE)</f>
        <v>0.36366906480648054</v>
      </c>
      <c r="N36" s="153">
        <f>_xlfn.XLOOKUP(VALUE(LEFT(N$4,4)),'Rebased Costs'!$13:$13,'Rebased Costs'!$18:$18,,FALSE)</f>
        <v>0.36931609997428311</v>
      </c>
      <c r="O36" s="153">
        <f>_xlfn.XLOOKUP(VALUE(LEFT(O$4,4)),'Rebased Costs'!$13:$13,'Rebased Costs'!$18:$18,,FALSE)</f>
        <v>0.37496313514208557</v>
      </c>
      <c r="P36" s="153">
        <f>_xlfn.XLOOKUP(VALUE(LEFT(P$4,4)),'Rebased Costs'!$13:$13,'Rebased Costs'!$18:$18,,FALSE)</f>
        <v>0.38061017030988803</v>
      </c>
      <c r="Q36" s="153">
        <f>_xlfn.XLOOKUP(VALUE(LEFT(Q$4,4)),'Rebased Costs'!$13:$13,'Rebased Costs'!$18:$18,,FALSE)</f>
        <v>0.38738661251125106</v>
      </c>
      <c r="R36" s="153">
        <f>_xlfn.XLOOKUP(VALUE(LEFT(R$4,4)),'Rebased Costs'!$13:$13,'Rebased Costs'!$18:$18,,FALSE)</f>
        <v>0.39303364767905358</v>
      </c>
      <c r="S36" s="153">
        <f>_xlfn.XLOOKUP(VALUE(LEFT(S$4,4)),'Rebased Costs'!$13:$13,'Rebased Costs'!$18:$18,,FALSE)</f>
        <v>0.39868068284685604</v>
      </c>
      <c r="T36" s="153">
        <f>_xlfn.XLOOKUP(VALUE(LEFT(T$4,4)),'Rebased Costs'!$13:$13,'Rebased Costs'!$18:$18,,FALSE)</f>
        <v>0.4043277180146585</v>
      </c>
      <c r="U36" s="153">
        <f>_xlfn.XLOOKUP(VALUE(LEFT(U$4,4)),'Rebased Costs'!$13:$13,'Rebased Costs'!$18:$18,,FALSE)</f>
        <v>0.41110416021602153</v>
      </c>
      <c r="V36" s="153">
        <f>_xlfn.XLOOKUP(VALUE(LEFT(V$4,4)),'Rebased Costs'!$13:$13,'Rebased Costs'!$18:$18,,FALSE)</f>
        <v>0.41675119538382399</v>
      </c>
      <c r="W36" s="153">
        <f>_xlfn.XLOOKUP(VALUE(LEFT(W$4,4)),'Rebased Costs'!$13:$13,'Rebased Costs'!$18:$18,,FALSE)</f>
        <v>0.42352763758518702</v>
      </c>
      <c r="X36" s="153">
        <f>_xlfn.XLOOKUP(VALUE(LEFT(X$4,4)),'Rebased Costs'!$13:$13,'Rebased Costs'!$18:$18,,FALSE)</f>
        <v>0.42917467275298948</v>
      </c>
      <c r="Y36" s="153">
        <f>_xlfn.XLOOKUP(VALUE(LEFT(Y$4,4)),'Rebased Costs'!$13:$13,'Rebased Costs'!$18:$18,,FALSE)</f>
        <v>0.43595111495435246</v>
      </c>
      <c r="Z36" s="153">
        <f>_xlfn.XLOOKUP(VALUE(LEFT(Z$4,4)),'Rebased Costs'!$13:$13,'Rebased Costs'!$18:$18,,FALSE)</f>
        <v>0.44272755715571549</v>
      </c>
      <c r="AA36" s="153">
        <f>_xlfn.XLOOKUP(VALUE(LEFT(AA$4,4)),'Rebased Costs'!$13:$13,'Rebased Costs'!$18:$18,,FALSE)</f>
        <v>0.44950399935707847</v>
      </c>
      <c r="AB36" s="133"/>
    </row>
    <row r="37" spans="1:28" x14ac:dyDescent="0.35">
      <c r="A37" s="125" t="s">
        <v>50</v>
      </c>
      <c r="B37" s="153">
        <f>B35*B32</f>
        <v>0</v>
      </c>
      <c r="C37" s="153">
        <f>C35*C32</f>
        <v>5616.7850331084646</v>
      </c>
      <c r="D37" s="153">
        <f t="shared" ref="D37:Z37" si="16">D35*D32</f>
        <v>4948.6037718534453</v>
      </c>
      <c r="E37" s="153">
        <f t="shared" si="16"/>
        <v>4239.5705053158936</v>
      </c>
      <c r="F37" s="153">
        <f t="shared" si="16"/>
        <v>3486.8383740680679</v>
      </c>
      <c r="G37" s="153">
        <f t="shared" si="16"/>
        <v>2687.3641008727536</v>
      </c>
      <c r="H37" s="153">
        <f t="shared" si="16"/>
        <v>2052.1175674692572</v>
      </c>
      <c r="I37" s="153">
        <f t="shared" si="16"/>
        <v>1567.0323605752972</v>
      </c>
      <c r="J37" s="153">
        <f t="shared" si="16"/>
        <v>1196.6129319376703</v>
      </c>
      <c r="K37" s="153">
        <f t="shared" si="16"/>
        <v>913.75426883640569</v>
      </c>
      <c r="L37" s="153">
        <f t="shared" si="16"/>
        <v>697.75851616840589</v>
      </c>
      <c r="M37" s="153">
        <f t="shared" si="16"/>
        <v>532.82043486978421</v>
      </c>
      <c r="N37" s="153">
        <f t="shared" si="16"/>
        <v>406.87087185089484</v>
      </c>
      <c r="O37" s="153">
        <f t="shared" si="16"/>
        <v>310.69361369588711</v>
      </c>
      <c r="P37" s="153">
        <f t="shared" si="16"/>
        <v>237.2510009189954</v>
      </c>
      <c r="Q37" s="153">
        <f t="shared" si="16"/>
        <v>181.16895538175103</v>
      </c>
      <c r="R37" s="153">
        <f t="shared" si="16"/>
        <v>170.06633099835588</v>
      </c>
      <c r="S37" s="153">
        <f t="shared" si="16"/>
        <v>107.64638989561314</v>
      </c>
      <c r="T37" s="153">
        <f t="shared" si="16"/>
        <v>82.316687476126063</v>
      </c>
      <c r="U37" s="153">
        <f t="shared" si="16"/>
        <v>57.819773696231358</v>
      </c>
      <c r="V37" s="153">
        <f t="shared" si="16"/>
        <v>36.837791185012939</v>
      </c>
      <c r="W37" s="153">
        <f t="shared" si="16"/>
        <v>37.846781711762809</v>
      </c>
      <c r="X37" s="153">
        <f t="shared" si="16"/>
        <v>37.784908830704801</v>
      </c>
      <c r="Y37" s="153">
        <f t="shared" si="16"/>
        <v>39.690421244031846</v>
      </c>
      <c r="Z37" s="153">
        <f t="shared" si="16"/>
        <v>40.459408980756244</v>
      </c>
      <c r="AA37" s="153">
        <f>AA35*AA32</f>
        <v>36.823297312892151</v>
      </c>
      <c r="AB37" s="133">
        <f>SUM(B37:AA37)</f>
        <v>29722.534098254459</v>
      </c>
    </row>
    <row r="38" spans="1:28" x14ac:dyDescent="0.35">
      <c r="A38" s="125" t="s">
        <v>47</v>
      </c>
      <c r="B38" s="153">
        <f>_xlfn.XLOOKUP(VALUE(LEFT(B$4,4)),'Rebased Costs'!$13:$13,'Rebased Costs'!$21:$21,,FALSE)</f>
        <v>1.4600310800254291E-3</v>
      </c>
      <c r="C38" s="153">
        <f>_xlfn.XLOOKUP(VALUE(LEFT(C$4,4)),'Rebased Costs'!$13:$13,'Rebased Costs'!$21:$21,,FALSE)</f>
        <v>1.3502344389293357E-3</v>
      </c>
      <c r="D38" s="153">
        <f>_xlfn.XLOOKUP(VALUE(LEFT(D$4,4)),'Rebased Costs'!$13:$13,'Rebased Costs'!$21:$21,,FALSE)</f>
        <v>1.2342057487705E-3</v>
      </c>
      <c r="E38" s="153">
        <f>_xlfn.XLOOKUP(VALUE(LEFT(E$4,4)),'Rebased Costs'!$13:$13,'Rebased Costs'!$21:$21,,FALSE)</f>
        <v>1.1115912789144264E-3</v>
      </c>
      <c r="F38" s="153">
        <f>_xlfn.XLOOKUP(VALUE(LEFT(F$4,4)),'Rebased Costs'!$13:$13,'Rebased Costs'!$21:$21,,FALSE)</f>
        <v>9.8201722100249903E-4</v>
      </c>
      <c r="G38" s="153">
        <f>_xlfn.XLOOKUP(VALUE(LEFT(G$4,4)),'Rebased Costs'!$13:$13,'Rebased Costs'!$21:$21,,FALSE)</f>
        <v>8.4508854934187811E-4</v>
      </c>
      <c r="H38" s="153">
        <f>_xlfn.XLOOKUP(VALUE(LEFT(H$4,4)),'Rebased Costs'!$13:$13,'Rebased Costs'!$21:$21,,FALSE)</f>
        <v>6.8376730030077887E-4</v>
      </c>
      <c r="I38" s="153">
        <f>_xlfn.XLOOKUP(VALUE(LEFT(I$4,4)),'Rebased Costs'!$13:$13,'Rebased Costs'!$21:$21,,FALSE)</f>
        <v>5.5324110275155856E-4</v>
      </c>
      <c r="J38" s="153">
        <f>_xlfn.XLOOKUP(VALUE(LEFT(J$4,4)),'Rebased Costs'!$13:$13,'Rebased Costs'!$21:$21,,FALSE)</f>
        <v>4.4763140565382746E-4</v>
      </c>
      <c r="K38" s="153">
        <f>_xlfn.XLOOKUP(VALUE(LEFT(K$4,4)),'Rebased Costs'!$13:$13,'Rebased Costs'!$21:$21,,FALSE)</f>
        <v>3.621818305455922E-4</v>
      </c>
      <c r="L38" s="153">
        <f>_xlfn.XLOOKUP(VALUE(LEFT(L$4,4)),'Rebased Costs'!$13:$13,'Rebased Costs'!$21:$21,,FALSE)</f>
        <v>2.9304395697115097E-4</v>
      </c>
      <c r="M38" s="153">
        <f>_xlfn.XLOOKUP(VALUE(LEFT(M$4,4)),'Rebased Costs'!$13:$13,'Rebased Costs'!$21:$21,,FALSE)</f>
        <v>2.3710399991061862E-4</v>
      </c>
      <c r="N38" s="153">
        <f>_xlfn.XLOOKUP(VALUE(LEFT(N$4,4)),'Rebased Costs'!$13:$13,'Rebased Costs'!$21:$21,,FALSE)</f>
        <v>1.9184257322579456E-4</v>
      </c>
      <c r="O38" s="153">
        <f>_xlfn.XLOOKUP(VALUE(LEFT(O$4,4)),'Rebased Costs'!$13:$13,'Rebased Costs'!$21:$21,,FALSE)</f>
        <v>1.5522122324283119E-4</v>
      </c>
      <c r="P38" s="153">
        <f>_xlfn.XLOOKUP(VALUE(LEFT(P$4,4)),'Rebased Costs'!$13:$13,'Rebased Costs'!$21:$21,,FALSE)</f>
        <v>1.2559062224756106E-4</v>
      </c>
      <c r="Q38" s="153">
        <f>_xlfn.XLOOKUP(VALUE(LEFT(Q$4,4)),'Rebased Costs'!$13:$13,'Rebased Costs'!$21:$21,,FALSE)</f>
        <v>1.0161628717391288E-4</v>
      </c>
      <c r="R38" s="153">
        <f>_xlfn.XLOOKUP(VALUE(LEFT(R$4,4)),'Rebased Costs'!$13:$13,'Rebased Costs'!$21:$21,,FALSE)</f>
        <v>8.4355582257695727E-5</v>
      </c>
      <c r="S38" s="153">
        <f>_xlfn.XLOOKUP(VALUE(LEFT(S$4,4)),'Rebased Costs'!$13:$13,'Rebased Costs'!$21:$21,,FALSE)</f>
        <v>8.0054728708178343E-5</v>
      </c>
      <c r="T38" s="153">
        <f>_xlfn.XLOOKUP(VALUE(LEFT(T$4,4)),'Rebased Costs'!$13:$13,'Rebased Costs'!$21:$21,,FALSE)</f>
        <v>7.8420282983293114E-5</v>
      </c>
      <c r="U38" s="153">
        <f>_xlfn.XLOOKUP(VALUE(LEFT(U$4,4)),'Rebased Costs'!$13:$13,'Rebased Costs'!$21:$21,,FALSE)</f>
        <v>7.3707136045188885E-5</v>
      </c>
      <c r="V38" s="153">
        <f>_xlfn.XLOOKUP(VALUE(LEFT(V$4,4)),'Rebased Costs'!$13:$13,'Rebased Costs'!$21:$21,,FALSE)</f>
        <v>6.2594453355408082E-5</v>
      </c>
      <c r="W38" s="153">
        <f>_xlfn.XLOOKUP(VALUE(LEFT(W$4,4)),'Rebased Costs'!$13:$13,'Rebased Costs'!$21:$21,,FALSE)</f>
        <v>5.6830506862920176E-5</v>
      </c>
      <c r="X38" s="153">
        <f>_xlfn.XLOOKUP(VALUE(LEFT(X$4,4)),'Rebased Costs'!$13:$13,'Rebased Costs'!$21:$21,,FALSE)</f>
        <v>5.2400114847931315E-5</v>
      </c>
      <c r="Y38" s="153">
        <f>_xlfn.XLOOKUP(VALUE(LEFT(Y$4,4)),'Rebased Costs'!$13:$13,'Rebased Costs'!$21:$21,,FALSE)</f>
        <v>4.9733154077659295E-5</v>
      </c>
      <c r="Z38" s="153">
        <f>_xlfn.XLOOKUP(VALUE(LEFT(Z$4,4)),'Rebased Costs'!$13:$13,'Rebased Costs'!$21:$21,,FALSE)</f>
        <v>4.6278737645094759E-5</v>
      </c>
      <c r="AA38" s="153">
        <f>_xlfn.XLOOKUP(VALUE(LEFT(AA$4,4)),'Rebased Costs'!$13:$13,'Rebased Costs'!$21:$21,,FALSE)</f>
        <v>4.5484216063039991E-5</v>
      </c>
      <c r="AB38" s="133"/>
    </row>
    <row r="39" spans="1:28" x14ac:dyDescent="0.35">
      <c r="A39" s="125"/>
      <c r="B39" s="133"/>
      <c r="C39" s="133"/>
      <c r="D39" s="133"/>
      <c r="E39" s="133"/>
      <c r="F39" s="133"/>
      <c r="G39" s="133"/>
      <c r="H39" s="133"/>
      <c r="I39" s="133"/>
      <c r="J39" s="133"/>
      <c r="K39" s="133"/>
      <c r="L39" s="133"/>
      <c r="M39" s="133"/>
      <c r="N39" s="133"/>
      <c r="O39" s="133"/>
      <c r="P39" s="133"/>
      <c r="Q39" s="133"/>
      <c r="R39" s="133"/>
      <c r="S39" s="133"/>
      <c r="T39" s="133"/>
      <c r="U39" s="133"/>
      <c r="V39" s="133"/>
      <c r="W39" s="133"/>
      <c r="X39" s="133"/>
      <c r="Y39" s="133"/>
      <c r="Z39" s="133"/>
      <c r="AA39" s="133"/>
      <c r="AB39" s="133"/>
    </row>
    <row r="40" spans="1:28" x14ac:dyDescent="0.35">
      <c r="A40" s="139" t="s">
        <v>53</v>
      </c>
      <c r="B40" s="134"/>
      <c r="C40" s="134"/>
      <c r="D40" s="134"/>
      <c r="E40" s="134"/>
      <c r="F40" s="134"/>
      <c r="G40" s="134"/>
      <c r="H40" s="134"/>
      <c r="I40" s="134"/>
      <c r="J40" s="134"/>
      <c r="K40" s="134"/>
      <c r="L40" s="134"/>
      <c r="M40" s="134"/>
      <c r="N40" s="134"/>
      <c r="O40" s="134"/>
      <c r="P40" s="134"/>
      <c r="Q40" s="134"/>
      <c r="R40" s="134"/>
      <c r="S40" s="134"/>
      <c r="T40" s="134"/>
      <c r="U40" s="134"/>
      <c r="V40" s="134"/>
      <c r="W40" s="134"/>
      <c r="X40" s="134"/>
      <c r="Y40" s="134"/>
      <c r="Z40" s="134"/>
      <c r="AA40" s="134"/>
      <c r="AB40" s="133"/>
    </row>
    <row r="41" spans="1:28" x14ac:dyDescent="0.35">
      <c r="A41" s="142" t="s">
        <v>52</v>
      </c>
      <c r="B41" s="134">
        <f>B32*B34</f>
        <v>0</v>
      </c>
      <c r="C41" s="134">
        <f>C32*C34</f>
        <v>4136.0108457054203</v>
      </c>
      <c r="D41" s="134">
        <f>D32*D34</f>
        <v>3694.3822283269124</v>
      </c>
      <c r="E41" s="134">
        <f t="shared" ref="E41:Z41" si="17">E32*E34</f>
        <v>3316.4376712772482</v>
      </c>
      <c r="F41" s="134">
        <f t="shared" si="17"/>
        <v>3297.5872313222367</v>
      </c>
      <c r="G41" s="134">
        <f t="shared" si="17"/>
        <v>3325.5661170149369</v>
      </c>
      <c r="H41" s="134">
        <f t="shared" si="17"/>
        <v>3418.8229819947201</v>
      </c>
      <c r="I41" s="134">
        <f t="shared" si="17"/>
        <v>3373.9633590417384</v>
      </c>
      <c r="J41" s="134">
        <f t="shared" si="17"/>
        <v>3293.6988560271807</v>
      </c>
      <c r="K41" s="134">
        <f t="shared" si="17"/>
        <v>3173.8000739909867</v>
      </c>
      <c r="L41" s="134">
        <f t="shared" si="17"/>
        <v>3280.1235105398441</v>
      </c>
      <c r="M41" s="134">
        <f t="shared" si="17"/>
        <v>3309.6512401814998</v>
      </c>
      <c r="N41" s="134">
        <f t="shared" si="17"/>
        <v>3110.0939276717831</v>
      </c>
      <c r="O41" s="134">
        <f t="shared" si="17"/>
        <v>3134.3949195031664</v>
      </c>
      <c r="P41" s="134">
        <f t="shared" si="17"/>
        <v>3160.1464534982506</v>
      </c>
      <c r="Q41" s="134">
        <f t="shared" si="17"/>
        <v>3150.3390083065528</v>
      </c>
      <c r="R41" s="134">
        <f t="shared" si="17"/>
        <v>3147.6079687740985</v>
      </c>
      <c r="S41" s="134">
        <f t="shared" si="17"/>
        <v>3207.8183428009502</v>
      </c>
      <c r="T41" s="134">
        <f t="shared" si="17"/>
        <v>3122.7159067674343</v>
      </c>
      <c r="U41" s="134">
        <f t="shared" si="17"/>
        <v>3107.4687042333599</v>
      </c>
      <c r="V41" s="134">
        <f t="shared" si="17"/>
        <v>3052.0156481225154</v>
      </c>
      <c r="W41" s="134">
        <f t="shared" si="17"/>
        <v>2973.2674621832584</v>
      </c>
      <c r="X41" s="134">
        <f t="shared" si="17"/>
        <v>2907.654243291197</v>
      </c>
      <c r="Y41" s="134">
        <f t="shared" si="17"/>
        <v>3043.1586854101197</v>
      </c>
      <c r="Z41" s="134">
        <f t="shared" si="17"/>
        <v>3010.3221432210821</v>
      </c>
      <c r="AA41" s="134">
        <f t="shared" ref="AA41" si="18">AA32*AA34</f>
        <v>2918.3375359589222</v>
      </c>
      <c r="AB41" s="133">
        <f>SUM(B41:AA41)</f>
        <v>80665.385065165421</v>
      </c>
    </row>
    <row r="42" spans="1:28" ht="16.5" x14ac:dyDescent="0.45">
      <c r="A42" s="125" t="s">
        <v>61</v>
      </c>
      <c r="B42" s="134">
        <f>B37*B36</f>
        <v>0</v>
      </c>
      <c r="C42" s="134">
        <f t="shared" ref="C42:Z42" si="19">C37*C36</f>
        <v>1757.1873167020408</v>
      </c>
      <c r="D42" s="134">
        <f t="shared" si="19"/>
        <v>1570.5056016521175</v>
      </c>
      <c r="E42" s="134">
        <f t="shared" si="19"/>
        <v>1369.4254139221107</v>
      </c>
      <c r="F42" s="134">
        <f t="shared" si="19"/>
        <v>1142.0373375227273</v>
      </c>
      <c r="G42" s="134">
        <f t="shared" si="19"/>
        <v>892.32760767552008</v>
      </c>
      <c r="H42" s="134">
        <f t="shared" si="19"/>
        <v>692.98512830345919</v>
      </c>
      <c r="I42" s="134">
        <f t="shared" si="19"/>
        <v>538.02448043459822</v>
      </c>
      <c r="J42" s="134">
        <f t="shared" si="19"/>
        <v>416.25062302819532</v>
      </c>
      <c r="K42" s="134">
        <f t="shared" si="19"/>
        <v>323.01615592713716</v>
      </c>
      <c r="L42" s="134">
        <f t="shared" si="19"/>
        <v>250.60097353217239</v>
      </c>
      <c r="M42" s="134">
        <f t="shared" si="19"/>
        <v>193.77030925887669</v>
      </c>
      <c r="N42" s="134">
        <f t="shared" si="19"/>
        <v>150.2639635851088</v>
      </c>
      <c r="O42" s="134">
        <f t="shared" si="19"/>
        <v>116.49865146003384</v>
      </c>
      <c r="P42" s="134">
        <f t="shared" si="19"/>
        <v>90.300143865970242</v>
      </c>
      <c r="Q42" s="134">
        <f t="shared" si="19"/>
        <v>70.182427917538519</v>
      </c>
      <c r="R42" s="134">
        <f t="shared" si="19"/>
        <v>66.84179041967711</v>
      </c>
      <c r="S42" s="134">
        <f t="shared" si="19"/>
        <v>42.916536229581951</v>
      </c>
      <c r="T42" s="134">
        <f t="shared" si="19"/>
        <v>33.282918401747871</v>
      </c>
      <c r="U42" s="134">
        <f t="shared" si="19"/>
        <v>23.769949509269605</v>
      </c>
      <c r="V42" s="134">
        <f t="shared" si="19"/>
        <v>15.352193511653837</v>
      </c>
      <c r="W42" s="134">
        <f t="shared" si="19"/>
        <v>16.029158048585163</v>
      </c>
      <c r="X42" s="134">
        <f t="shared" si="19"/>
        <v>16.216325882419277</v>
      </c>
      <c r="Y42" s="134">
        <f t="shared" si="19"/>
        <v>17.303083394343599</v>
      </c>
      <c r="Z42" s="134">
        <f t="shared" si="19"/>
        <v>17.912495302014229</v>
      </c>
      <c r="AA42" s="134">
        <f t="shared" ref="AA42" si="20">AA37*AA36</f>
        <v>16.552219411659784</v>
      </c>
      <c r="AB42" s="133">
        <f>SUM(B42:AA42)</f>
        <v>9839.552804898558</v>
      </c>
    </row>
    <row r="43" spans="1:28" x14ac:dyDescent="0.35">
      <c r="A43" s="125" t="s">
        <v>62</v>
      </c>
      <c r="B43" s="134">
        <f>B38*B32</f>
        <v>0</v>
      </c>
      <c r="C43" s="134">
        <f t="shared" ref="C43:Z43" si="21">C38*C32</f>
        <v>40.507033167880067</v>
      </c>
      <c r="D43" s="134">
        <f t="shared" si="21"/>
        <v>36.841041600799421</v>
      </c>
      <c r="E43" s="134">
        <f t="shared" si="21"/>
        <v>33.015094677217647</v>
      </c>
      <c r="F43" s="134">
        <f t="shared" si="21"/>
        <v>29.020814736806525</v>
      </c>
      <c r="G43" s="134">
        <f t="shared" si="21"/>
        <v>24.849393588640428</v>
      </c>
      <c r="H43" s="134">
        <f t="shared" si="21"/>
        <v>20.005296211315358</v>
      </c>
      <c r="I43" s="134">
        <f t="shared" si="21"/>
        <v>16.105498714681726</v>
      </c>
      <c r="J43" s="134">
        <f t="shared" si="21"/>
        <v>12.965920929573665</v>
      </c>
      <c r="K43" s="134">
        <f t="shared" si="21"/>
        <v>10.438366953437043</v>
      </c>
      <c r="L43" s="134">
        <f t="shared" si="21"/>
        <v>8.403529934081531</v>
      </c>
      <c r="M43" s="134">
        <f t="shared" si="21"/>
        <v>6.7653604886683461</v>
      </c>
      <c r="N43" s="134">
        <f t="shared" si="21"/>
        <v>5.4465329332627954</v>
      </c>
      <c r="O43" s="134">
        <f t="shared" si="21"/>
        <v>4.3847953176779297</v>
      </c>
      <c r="P43" s="134">
        <f t="shared" si="21"/>
        <v>3.5300309781497146</v>
      </c>
      <c r="Q43" s="134">
        <f t="shared" si="21"/>
        <v>2.8418929058006066</v>
      </c>
      <c r="R43" s="134">
        <f t="shared" si="21"/>
        <v>2.3473686134652141</v>
      </c>
      <c r="S43" s="134">
        <f t="shared" si="21"/>
        <v>2.2165500223827479</v>
      </c>
      <c r="T43" s="134">
        <f t="shared" si="21"/>
        <v>2.1604391194970294</v>
      </c>
      <c r="U43" s="134">
        <f t="shared" si="21"/>
        <v>2.0204413344361476</v>
      </c>
      <c r="V43" s="134">
        <f t="shared" si="21"/>
        <v>1.7072441762521466</v>
      </c>
      <c r="W43" s="134">
        <f t="shared" si="21"/>
        <v>1.5422841632254853</v>
      </c>
      <c r="X43" s="134">
        <f t="shared" si="21"/>
        <v>1.4149405378121134</v>
      </c>
      <c r="Y43" s="134">
        <f t="shared" si="21"/>
        <v>1.336210974003456</v>
      </c>
      <c r="Z43" s="134">
        <f t="shared" si="21"/>
        <v>1.2371820661686119</v>
      </c>
      <c r="AA43" s="134">
        <f t="shared" ref="AA43" si="22">AA38*AA32</f>
        <v>1.2098621953408315</v>
      </c>
      <c r="AB43" s="133">
        <f>SUM(B43:AA43)</f>
        <v>272.31312634057656</v>
      </c>
    </row>
    <row r="44" spans="1:28" x14ac:dyDescent="0.35">
      <c r="A44" s="139" t="s">
        <v>15</v>
      </c>
      <c r="B44" s="134">
        <f>SUM(B41:B43)</f>
        <v>0</v>
      </c>
      <c r="C44" s="134">
        <f t="shared" ref="C44:Z44" si="23">SUM(C41:C43)</f>
        <v>5933.7051955753413</v>
      </c>
      <c r="D44" s="134">
        <f t="shared" si="23"/>
        <v>5301.7288715798295</v>
      </c>
      <c r="E44" s="134">
        <f t="shared" si="23"/>
        <v>4718.8781798765758</v>
      </c>
      <c r="F44" s="134">
        <f t="shared" si="23"/>
        <v>4468.6453835817701</v>
      </c>
      <c r="G44" s="134">
        <f t="shared" si="23"/>
        <v>4242.7431182790979</v>
      </c>
      <c r="H44" s="134">
        <f t="shared" si="23"/>
        <v>4131.8134065094946</v>
      </c>
      <c r="I44" s="134">
        <f t="shared" si="23"/>
        <v>3928.0933381910181</v>
      </c>
      <c r="J44" s="134">
        <f t="shared" si="23"/>
        <v>3722.9153999849495</v>
      </c>
      <c r="K44" s="134">
        <f t="shared" si="23"/>
        <v>3507.2545968715613</v>
      </c>
      <c r="L44" s="134">
        <f t="shared" si="23"/>
        <v>3539.1280140060981</v>
      </c>
      <c r="M44" s="134">
        <f t="shared" si="23"/>
        <v>3510.1869099290448</v>
      </c>
      <c r="N44" s="134">
        <f t="shared" si="23"/>
        <v>3265.8044241901548</v>
      </c>
      <c r="O44" s="134">
        <f t="shared" si="23"/>
        <v>3255.2783662808779</v>
      </c>
      <c r="P44" s="134">
        <f t="shared" si="23"/>
        <v>3253.9766283423705</v>
      </c>
      <c r="Q44" s="134">
        <f t="shared" si="23"/>
        <v>3223.363329129892</v>
      </c>
      <c r="R44" s="134">
        <f t="shared" si="23"/>
        <v>3216.7971278072409</v>
      </c>
      <c r="S44" s="134">
        <f t="shared" si="23"/>
        <v>3252.951429052915</v>
      </c>
      <c r="T44" s="134">
        <f t="shared" si="23"/>
        <v>3158.159264288679</v>
      </c>
      <c r="U44" s="134">
        <f t="shared" si="23"/>
        <v>3133.2590950770659</v>
      </c>
      <c r="V44" s="134">
        <f t="shared" si="23"/>
        <v>3069.0750858104211</v>
      </c>
      <c r="W44" s="134">
        <f t="shared" si="23"/>
        <v>2990.8389043950688</v>
      </c>
      <c r="X44" s="134">
        <f t="shared" si="23"/>
        <v>2925.2855097114284</v>
      </c>
      <c r="Y44" s="134">
        <f t="shared" si="23"/>
        <v>3061.7979797784665</v>
      </c>
      <c r="Z44" s="134">
        <f t="shared" si="23"/>
        <v>3029.471820589265</v>
      </c>
      <c r="AA44" s="134">
        <f t="shared" ref="AA44" si="24">SUM(AA41:AA43)</f>
        <v>2936.0996175659229</v>
      </c>
      <c r="AB44" s="133">
        <f>SUM(B44:AA44)</f>
        <v>90777.250996404546</v>
      </c>
    </row>
    <row r="45" spans="1:28" x14ac:dyDescent="0.35">
      <c r="A45" s="139" t="s">
        <v>16</v>
      </c>
      <c r="B45" s="134">
        <f>+B44</f>
        <v>0</v>
      </c>
      <c r="C45" s="134">
        <f>B45+C44</f>
        <v>5933.7051955753413</v>
      </c>
      <c r="D45" s="134">
        <f t="shared" ref="D45:AA45" si="25">C45+D44</f>
        <v>11235.434067155171</v>
      </c>
      <c r="E45" s="134">
        <f t="shared" si="25"/>
        <v>15954.312247031747</v>
      </c>
      <c r="F45" s="134">
        <f t="shared" si="25"/>
        <v>20422.957630613517</v>
      </c>
      <c r="G45" s="134">
        <f t="shared" si="25"/>
        <v>24665.700748892614</v>
      </c>
      <c r="H45" s="134">
        <f t="shared" si="25"/>
        <v>28797.51415540211</v>
      </c>
      <c r="I45" s="134">
        <f t="shared" si="25"/>
        <v>32725.607493593128</v>
      </c>
      <c r="J45" s="134">
        <f t="shared" si="25"/>
        <v>36448.522893578076</v>
      </c>
      <c r="K45" s="134">
        <f t="shared" si="25"/>
        <v>39955.77749044964</v>
      </c>
      <c r="L45" s="134">
        <f t="shared" si="25"/>
        <v>43494.905504455739</v>
      </c>
      <c r="M45" s="134">
        <f t="shared" si="25"/>
        <v>47005.092414384781</v>
      </c>
      <c r="N45" s="134">
        <f t="shared" si="25"/>
        <v>50270.896838574932</v>
      </c>
      <c r="O45" s="134">
        <f t="shared" si="25"/>
        <v>53526.175204855812</v>
      </c>
      <c r="P45" s="134">
        <f t="shared" si="25"/>
        <v>56780.151833198179</v>
      </c>
      <c r="Q45" s="134">
        <f t="shared" si="25"/>
        <v>60003.515162328069</v>
      </c>
      <c r="R45" s="134">
        <f t="shared" si="25"/>
        <v>63220.312290135313</v>
      </c>
      <c r="S45" s="134">
        <f t="shared" si="25"/>
        <v>66473.263719188224</v>
      </c>
      <c r="T45" s="134">
        <f t="shared" si="25"/>
        <v>69631.422983476907</v>
      </c>
      <c r="U45" s="134">
        <f t="shared" si="25"/>
        <v>72764.682078553975</v>
      </c>
      <c r="V45" s="134">
        <f t="shared" si="25"/>
        <v>75833.75716436439</v>
      </c>
      <c r="W45" s="134">
        <f t="shared" si="25"/>
        <v>78824.596068759463</v>
      </c>
      <c r="X45" s="134">
        <f t="shared" si="25"/>
        <v>81749.881578470886</v>
      </c>
      <c r="Y45" s="134">
        <f t="shared" si="25"/>
        <v>84811.679558249351</v>
      </c>
      <c r="Z45" s="134">
        <f t="shared" si="25"/>
        <v>87841.151378838622</v>
      </c>
      <c r="AA45" s="134">
        <f t="shared" si="25"/>
        <v>90777.250996404546</v>
      </c>
      <c r="AB45" s="133"/>
    </row>
    <row r="46" spans="1:28" x14ac:dyDescent="0.35">
      <c r="A46" s="139"/>
      <c r="B46" s="134"/>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c r="AA46" s="134"/>
      <c r="AB46" s="133"/>
    </row>
    <row r="47" spans="1:28" x14ac:dyDescent="0.35">
      <c r="A47" s="139" t="s">
        <v>17</v>
      </c>
      <c r="B47" s="133">
        <f t="shared" ref="B47:Y47" si="26">B27-B44</f>
        <v>124859.701575</v>
      </c>
      <c r="C47" s="133">
        <f>C27-C44</f>
        <v>-4383.7051955753413</v>
      </c>
      <c r="D47" s="133">
        <f t="shared" si="26"/>
        <v>-3751.7288715798295</v>
      </c>
      <c r="E47" s="133">
        <f t="shared" si="26"/>
        <v>-3168.8781798765758</v>
      </c>
      <c r="F47" s="133">
        <f t="shared" si="26"/>
        <v>-2918.6453835817701</v>
      </c>
      <c r="G47" s="133">
        <f t="shared" si="26"/>
        <v>-2692.7431182790979</v>
      </c>
      <c r="H47" s="133">
        <f t="shared" si="26"/>
        <v>-2581.8134065094946</v>
      </c>
      <c r="I47" s="133">
        <f t="shared" si="26"/>
        <v>-2378.0933381910181</v>
      </c>
      <c r="J47" s="133">
        <f t="shared" si="26"/>
        <v>-2172.9153999849495</v>
      </c>
      <c r="K47" s="133">
        <f t="shared" si="26"/>
        <v>-1957.2545968715613</v>
      </c>
      <c r="L47" s="133">
        <f t="shared" si="26"/>
        <v>-1989.1280140060981</v>
      </c>
      <c r="M47" s="133">
        <f t="shared" si="26"/>
        <v>-1960.1869099290448</v>
      </c>
      <c r="N47" s="133">
        <f t="shared" si="26"/>
        <v>-1715.8044241901548</v>
      </c>
      <c r="O47" s="133">
        <f t="shared" si="26"/>
        <v>-1705.2783662808779</v>
      </c>
      <c r="P47" s="133">
        <f t="shared" si="26"/>
        <v>-1703.9766283423705</v>
      </c>
      <c r="Q47" s="133">
        <f t="shared" si="26"/>
        <v>-1673.363329129892</v>
      </c>
      <c r="R47" s="133">
        <f t="shared" si="26"/>
        <v>-1666.7971278072409</v>
      </c>
      <c r="S47" s="133">
        <f t="shared" si="26"/>
        <v>-1702.951429052915</v>
      </c>
      <c r="T47" s="133">
        <f t="shared" si="26"/>
        <v>-1608.159264288679</v>
      </c>
      <c r="U47" s="133">
        <f t="shared" si="26"/>
        <v>-1583.2590950770659</v>
      </c>
      <c r="V47" s="133">
        <f t="shared" si="26"/>
        <v>-1519.0750858104211</v>
      </c>
      <c r="W47" s="133">
        <f t="shared" si="26"/>
        <v>-1440.8389043950688</v>
      </c>
      <c r="X47" s="133">
        <f t="shared" si="26"/>
        <v>-1375.2855097114284</v>
      </c>
      <c r="Y47" s="133">
        <f t="shared" si="26"/>
        <v>-1511.7979797784665</v>
      </c>
      <c r="Z47" s="133">
        <f>Z27-Z44</f>
        <v>-1479.471820589265</v>
      </c>
      <c r="AA47" s="133">
        <f>AA27-AA44</f>
        <v>-1386.0996175659229</v>
      </c>
      <c r="AB47" s="133">
        <f>SUM(B47:AA47)</f>
        <v>72832.450578595453</v>
      </c>
    </row>
    <row r="48" spans="1:28" x14ac:dyDescent="0.35">
      <c r="A48" s="143">
        <v>3.5000000000000003E-2</v>
      </c>
      <c r="B48" s="153">
        <f t="shared" ref="B48:AA48" si="27">1/(1+$A$48)^B3</f>
        <v>1</v>
      </c>
      <c r="C48" s="153">
        <f t="shared" si="27"/>
        <v>0.96618357487922713</v>
      </c>
      <c r="D48" s="153">
        <f t="shared" si="27"/>
        <v>0.93351070036640305</v>
      </c>
      <c r="E48" s="153">
        <f t="shared" si="27"/>
        <v>0.90194270566802237</v>
      </c>
      <c r="F48" s="153">
        <f t="shared" si="27"/>
        <v>0.87144222769857238</v>
      </c>
      <c r="G48" s="153">
        <f t="shared" si="27"/>
        <v>0.84197316685852419</v>
      </c>
      <c r="H48" s="153">
        <f t="shared" si="27"/>
        <v>0.81350064430775282</v>
      </c>
      <c r="I48" s="153">
        <f t="shared" si="27"/>
        <v>0.78599096068381913</v>
      </c>
      <c r="J48" s="153">
        <f t="shared" si="27"/>
        <v>0.75941155621625056</v>
      </c>
      <c r="K48" s="153">
        <f t="shared" si="27"/>
        <v>0.73373097218961414</v>
      </c>
      <c r="L48" s="153">
        <f t="shared" si="27"/>
        <v>0.70891881370977217</v>
      </c>
      <c r="M48" s="153">
        <f t="shared" si="27"/>
        <v>0.68494571372924851</v>
      </c>
      <c r="N48" s="153">
        <f t="shared" si="27"/>
        <v>0.66178329828912896</v>
      </c>
      <c r="O48" s="153">
        <f t="shared" si="27"/>
        <v>0.63940415293635666</v>
      </c>
      <c r="P48" s="153">
        <f t="shared" si="27"/>
        <v>0.61778179027667302</v>
      </c>
      <c r="Q48" s="153">
        <f t="shared" si="27"/>
        <v>0.59689061862480497</v>
      </c>
      <c r="R48" s="153">
        <f t="shared" si="27"/>
        <v>0.57670591171478747</v>
      </c>
      <c r="S48" s="153">
        <f t="shared" si="27"/>
        <v>0.55720377943457733</v>
      </c>
      <c r="T48" s="153">
        <f t="shared" si="27"/>
        <v>0.53836113955031628</v>
      </c>
      <c r="U48" s="153">
        <f t="shared" si="27"/>
        <v>0.52015569038677911</v>
      </c>
      <c r="V48" s="153">
        <f t="shared" si="27"/>
        <v>0.50256588443167061</v>
      </c>
      <c r="W48" s="153">
        <f t="shared" si="27"/>
        <v>0.48557090283253213</v>
      </c>
      <c r="X48" s="153">
        <f t="shared" si="27"/>
        <v>0.46915063075606966</v>
      </c>
      <c r="Y48" s="153">
        <f t="shared" si="27"/>
        <v>0.45328563358074364</v>
      </c>
      <c r="Z48" s="153">
        <f t="shared" si="27"/>
        <v>0.43795713389443841</v>
      </c>
      <c r="AA48" s="153">
        <f t="shared" si="27"/>
        <v>0.42314698926998884</v>
      </c>
      <c r="AB48" s="133"/>
    </row>
    <row r="49" spans="1:28" x14ac:dyDescent="0.35">
      <c r="A49" s="144">
        <v>1.4999999999999999E-2</v>
      </c>
      <c r="B49" s="153">
        <f t="shared" ref="B49:AA49" si="28">1/(1+$A$49)^B3</f>
        <v>1</v>
      </c>
      <c r="C49" s="153">
        <f t="shared" si="28"/>
        <v>0.98522167487684742</v>
      </c>
      <c r="D49" s="153">
        <f t="shared" si="28"/>
        <v>0.9706617486471405</v>
      </c>
      <c r="E49" s="153">
        <f t="shared" si="28"/>
        <v>0.95631699374102519</v>
      </c>
      <c r="F49" s="153">
        <f t="shared" si="28"/>
        <v>0.94218423028672449</v>
      </c>
      <c r="G49" s="153">
        <f t="shared" si="28"/>
        <v>0.92826032540563996</v>
      </c>
      <c r="H49" s="153">
        <f t="shared" si="28"/>
        <v>0.91454219251787205</v>
      </c>
      <c r="I49" s="153">
        <f t="shared" si="28"/>
        <v>0.90102679065800217</v>
      </c>
      <c r="J49" s="153">
        <f t="shared" si="28"/>
        <v>0.88771112380098749</v>
      </c>
      <c r="K49" s="153">
        <f t="shared" si="28"/>
        <v>0.87459224019801729</v>
      </c>
      <c r="L49" s="153">
        <f t="shared" si="28"/>
        <v>0.86166723172218462</v>
      </c>
      <c r="M49" s="153">
        <f t="shared" si="28"/>
        <v>0.8489332332238273</v>
      </c>
      <c r="N49" s="153">
        <f t="shared" si="28"/>
        <v>0.83638742189539661</v>
      </c>
      <c r="O49" s="153">
        <f t="shared" si="28"/>
        <v>0.82402701664571099</v>
      </c>
      <c r="P49" s="153">
        <f t="shared" si="28"/>
        <v>0.81184927748345925</v>
      </c>
      <c r="Q49" s="153">
        <f t="shared" si="28"/>
        <v>0.79985150490981216</v>
      </c>
      <c r="R49" s="153">
        <f t="shared" si="28"/>
        <v>0.78803103932001206</v>
      </c>
      <c r="S49" s="153">
        <f t="shared" si="28"/>
        <v>0.77638526041380518</v>
      </c>
      <c r="T49" s="153">
        <f t="shared" si="28"/>
        <v>0.76491158661458636</v>
      </c>
      <c r="U49" s="153">
        <f t="shared" si="28"/>
        <v>0.7536074744971295</v>
      </c>
      <c r="V49" s="153">
        <f t="shared" si="28"/>
        <v>0.74247041822377313</v>
      </c>
      <c r="W49" s="153">
        <f t="shared" si="28"/>
        <v>0.73149794898893916</v>
      </c>
      <c r="X49" s="153">
        <f t="shared" si="28"/>
        <v>0.72068763447186135</v>
      </c>
      <c r="Y49" s="153">
        <f t="shared" si="28"/>
        <v>0.71003707829740037</v>
      </c>
      <c r="Z49" s="153">
        <f t="shared" si="28"/>
        <v>0.69954391950482808</v>
      </c>
      <c r="AA49" s="153">
        <f t="shared" si="28"/>
        <v>0.68920583202446117</v>
      </c>
      <c r="AB49" s="133"/>
    </row>
    <row r="50" spans="1:28" x14ac:dyDescent="0.35">
      <c r="A50" s="139" t="s">
        <v>3</v>
      </c>
      <c r="B50" s="133">
        <f>((B47+B43)*B48)-(B43*B49)</f>
        <v>124859.701575</v>
      </c>
      <c r="C50" s="133">
        <f t="shared" ref="C50:AA50" si="29">((C47+C43)*C48)-(C43*C49)</f>
        <v>-4236.2351340256819</v>
      </c>
      <c r="D50" s="133">
        <f t="shared" si="29"/>
        <v>-3503.6477298085651</v>
      </c>
      <c r="E50" s="133">
        <f t="shared" si="29"/>
        <v>-2859.9417317589732</v>
      </c>
      <c r="F50" s="133">
        <f t="shared" si="29"/>
        <v>-2545.4838254818733</v>
      </c>
      <c r="G50" s="133">
        <f t="shared" si="29"/>
        <v>-2269.3616343983322</v>
      </c>
      <c r="H50" s="133">
        <f t="shared" si="29"/>
        <v>-2102.3282357794615</v>
      </c>
      <c r="I50" s="133">
        <f t="shared" si="29"/>
        <v>-1871.0125768923403</v>
      </c>
      <c r="J50" s="133">
        <f t="shared" si="29"/>
        <v>-1651.8005874774292</v>
      </c>
      <c r="K50" s="133">
        <f t="shared" si="29"/>
        <v>-1437.5686797901601</v>
      </c>
      <c r="L50" s="133">
        <f t="shared" si="29"/>
        <v>-1411.413897909229</v>
      </c>
      <c r="M50" s="133">
        <f t="shared" si="29"/>
        <v>-1343.7310567491031</v>
      </c>
      <c r="N50" s="133">
        <f t="shared" si="29"/>
        <v>-1136.4416981691454</v>
      </c>
      <c r="O50" s="133">
        <f t="shared" si="29"/>
        <v>-1091.1716027808477</v>
      </c>
      <c r="P50" s="133">
        <f t="shared" si="29"/>
        <v>-1053.3707962886506</v>
      </c>
      <c r="Q50" s="133">
        <f t="shared" si="29"/>
        <v>-999.39166581129268</v>
      </c>
      <c r="R50" s="133">
        <f t="shared" si="29"/>
        <v>-961.74781520744102</v>
      </c>
      <c r="S50" s="133">
        <f t="shared" si="29"/>
        <v>-949.3767991783692</v>
      </c>
      <c r="T50" s="133">
        <f t="shared" si="29"/>
        <v>-866.25990254922863</v>
      </c>
      <c r="U50" s="133">
        <f t="shared" si="29"/>
        <v>-824.0129032951728</v>
      </c>
      <c r="V50" s="133">
        <f t="shared" si="29"/>
        <v>-763.84488963660328</v>
      </c>
      <c r="W50" s="133">
        <f t="shared" si="29"/>
        <v>-700.00873703194588</v>
      </c>
      <c r="X50" s="133">
        <f t="shared" si="29"/>
        <v>-645.57197425411664</v>
      </c>
      <c r="Y50" s="133">
        <f t="shared" si="29"/>
        <v>-685.61937920799198</v>
      </c>
      <c r="Z50" s="133">
        <f t="shared" si="29"/>
        <v>-648.2688687027653</v>
      </c>
      <c r="AA50" s="133">
        <f t="shared" si="29"/>
        <v>-586.84577453688803</v>
      </c>
      <c r="AB50" s="133">
        <f>SUM(B50:AA50)</f>
        <v>87715.243678278392</v>
      </c>
    </row>
    <row r="51" spans="1:28" x14ac:dyDescent="0.35">
      <c r="A51" s="139"/>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row>
    <row r="52" spans="1:28" x14ac:dyDescent="0.35">
      <c r="A52" s="139" t="s">
        <v>4</v>
      </c>
      <c r="B52" s="133">
        <f>+B50</f>
        <v>124859.701575</v>
      </c>
      <c r="C52" s="133">
        <f>B52+C50</f>
        <v>120623.46644097431</v>
      </c>
      <c r="D52" s="133">
        <f t="shared" ref="D52:AA52" si="30">C52+D50</f>
        <v>117119.81871116575</v>
      </c>
      <c r="E52" s="133">
        <f t="shared" si="30"/>
        <v>114259.87697940678</v>
      </c>
      <c r="F52" s="133">
        <f t="shared" si="30"/>
        <v>111714.3931539249</v>
      </c>
      <c r="G52" s="133">
        <f t="shared" si="30"/>
        <v>109445.03151952657</v>
      </c>
      <c r="H52" s="133">
        <f t="shared" si="30"/>
        <v>107342.70328374711</v>
      </c>
      <c r="I52" s="133">
        <f t="shared" si="30"/>
        <v>105471.69070685476</v>
      </c>
      <c r="J52" s="133">
        <f t="shared" si="30"/>
        <v>103819.89011937733</v>
      </c>
      <c r="K52" s="133">
        <f t="shared" si="30"/>
        <v>102382.32143958718</v>
      </c>
      <c r="L52" s="133">
        <f t="shared" si="30"/>
        <v>100970.90754167795</v>
      </c>
      <c r="M52" s="133">
        <f t="shared" si="30"/>
        <v>99627.176484928845</v>
      </c>
      <c r="N52" s="133">
        <f t="shared" si="30"/>
        <v>98490.734786759698</v>
      </c>
      <c r="O52" s="133">
        <f t="shared" si="30"/>
        <v>97399.563183978855</v>
      </c>
      <c r="P52" s="133">
        <f t="shared" si="30"/>
        <v>96346.1923876902</v>
      </c>
      <c r="Q52" s="133">
        <f t="shared" si="30"/>
        <v>95346.800721878913</v>
      </c>
      <c r="R52" s="133">
        <f t="shared" si="30"/>
        <v>94385.052906671466</v>
      </c>
      <c r="S52" s="133">
        <f t="shared" si="30"/>
        <v>93435.676107493098</v>
      </c>
      <c r="T52" s="133">
        <f t="shared" si="30"/>
        <v>92569.416204943875</v>
      </c>
      <c r="U52" s="133">
        <f t="shared" si="30"/>
        <v>91745.403301648708</v>
      </c>
      <c r="V52" s="133">
        <f t="shared" si="30"/>
        <v>90981.558412012106</v>
      </c>
      <c r="W52" s="133">
        <f t="shared" si="30"/>
        <v>90281.549674980153</v>
      </c>
      <c r="X52" s="133">
        <f t="shared" si="30"/>
        <v>89635.977700726042</v>
      </c>
      <c r="Y52" s="133">
        <f t="shared" si="30"/>
        <v>88950.358321518055</v>
      </c>
      <c r="Z52" s="133">
        <f t="shared" si="30"/>
        <v>88302.089452815286</v>
      </c>
      <c r="AA52" s="133">
        <f t="shared" si="30"/>
        <v>87715.243678278392</v>
      </c>
      <c r="AB52" s="133"/>
    </row>
    <row r="53" spans="1:28" ht="18.5" x14ac:dyDescent="0.45">
      <c r="A53" s="145" t="s">
        <v>56</v>
      </c>
      <c r="B53" s="154">
        <f>AB50</f>
        <v>87715.243678278392</v>
      </c>
    </row>
    <row r="54" spans="1:28" ht="18.5" x14ac:dyDescent="0.45">
      <c r="A54" s="145" t="s">
        <v>57</v>
      </c>
      <c r="B54" s="154">
        <f>NPV(A48,B41:AA41)</f>
        <v>52207.546388494513</v>
      </c>
    </row>
    <row r="55" spans="1:28" ht="20.5" x14ac:dyDescent="0.55000000000000004">
      <c r="A55" s="145" t="s">
        <v>74</v>
      </c>
      <c r="B55" s="154">
        <f>AB37/1000</f>
        <v>29.72253409825446</v>
      </c>
    </row>
    <row r="56" spans="1:28" ht="18.5" x14ac:dyDescent="0.45">
      <c r="A56" s="145" t="s">
        <v>58</v>
      </c>
      <c r="B56" s="154">
        <f>NPV(A48,B42:AA42)</f>
        <v>8121.5420513859317</v>
      </c>
    </row>
    <row r="57" spans="1:28" ht="18.5" x14ac:dyDescent="0.45">
      <c r="A57" s="145" t="s">
        <v>59</v>
      </c>
      <c r="B57" s="154">
        <f>NPV(A49,B43:AA43)</f>
        <v>246.50145762440025</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prompt="Select a year" xr:uid="{4A4F2817-5BD6-4CB4-9971-7BA5F19B6920}">
          <x14:formula1>
            <xm:f>'Rebased Costs'!$A$3:$A$9</xm:f>
          </x14:formula1>
          <xm:sqref>B1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542D27-5DBF-4171-B120-FF26743D1E6A}">
  <dimension ref="A1:AB57"/>
  <sheetViews>
    <sheetView zoomScale="85" zoomScaleNormal="85" workbookViewId="0">
      <pane xSplit="1" ySplit="4" topLeftCell="P25" activePane="bottomRight" state="frozen"/>
      <selection pane="topRight" activeCell="B1" sqref="B1"/>
      <selection pane="bottomLeft" activeCell="A5" sqref="A5"/>
      <selection pane="bottomRight" activeCell="R50" sqref="R50"/>
    </sheetView>
  </sheetViews>
  <sheetFormatPr defaultRowHeight="14.5" x14ac:dyDescent="0.35"/>
  <cols>
    <col min="1" max="1" width="62.7265625" style="1" bestFit="1" customWidth="1"/>
    <col min="2" max="2" width="19.7265625" bestFit="1" customWidth="1"/>
    <col min="3" max="26" width="15.26953125" bestFit="1" customWidth="1"/>
    <col min="27" max="27" width="15.26953125" customWidth="1"/>
    <col min="28" max="28" width="15.26953125" bestFit="1" customWidth="1"/>
  </cols>
  <sheetData>
    <row r="1" spans="1:28" ht="24" customHeight="1" x14ac:dyDescent="0.45">
      <c r="A1" s="122" t="s">
        <v>71</v>
      </c>
      <c r="B1" s="85">
        <v>2025</v>
      </c>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6"/>
    </row>
    <row r="2" spans="1:28" ht="29.5" thickBot="1" x14ac:dyDescent="0.4">
      <c r="A2" s="123" t="s">
        <v>0</v>
      </c>
      <c r="B2" s="74" t="s">
        <v>130</v>
      </c>
      <c r="C2" s="75"/>
      <c r="D2" s="75"/>
      <c r="E2" s="76"/>
      <c r="F2" s="137"/>
      <c r="G2" s="137"/>
      <c r="H2" s="137"/>
      <c r="I2" s="137"/>
      <c r="J2" s="137"/>
      <c r="K2" s="137"/>
      <c r="L2" s="137"/>
      <c r="M2" s="137"/>
      <c r="N2" s="137"/>
      <c r="O2" s="137"/>
      <c r="P2" s="137"/>
      <c r="Q2" s="137"/>
      <c r="R2" s="137"/>
      <c r="S2" s="137"/>
      <c r="T2" s="137"/>
      <c r="U2" s="137"/>
      <c r="V2" s="137"/>
      <c r="W2" s="137"/>
      <c r="X2" s="137"/>
      <c r="Y2" s="137"/>
      <c r="Z2" s="137"/>
      <c r="AA2" s="137"/>
      <c r="AB2" s="138"/>
    </row>
    <row r="3" spans="1:28" x14ac:dyDescent="0.35">
      <c r="A3" s="124" t="s">
        <v>1</v>
      </c>
      <c r="B3" s="127">
        <v>0</v>
      </c>
      <c r="C3" s="127">
        <f>B3+1</f>
        <v>1</v>
      </c>
      <c r="D3" s="127">
        <f t="shared" ref="D3:S4" si="0">C3+1</f>
        <v>2</v>
      </c>
      <c r="E3" s="127">
        <f t="shared" si="0"/>
        <v>3</v>
      </c>
      <c r="F3" s="128">
        <f t="shared" si="0"/>
        <v>4</v>
      </c>
      <c r="G3" s="128">
        <f t="shared" si="0"/>
        <v>5</v>
      </c>
      <c r="H3" s="128">
        <f t="shared" si="0"/>
        <v>6</v>
      </c>
      <c r="I3" s="128">
        <f t="shared" si="0"/>
        <v>7</v>
      </c>
      <c r="J3" s="128">
        <f t="shared" si="0"/>
        <v>8</v>
      </c>
      <c r="K3" s="128">
        <f t="shared" si="0"/>
        <v>9</v>
      </c>
      <c r="L3" s="128">
        <f t="shared" si="0"/>
        <v>10</v>
      </c>
      <c r="M3" s="128">
        <f t="shared" si="0"/>
        <v>11</v>
      </c>
      <c r="N3" s="128">
        <f t="shared" si="0"/>
        <v>12</v>
      </c>
      <c r="O3" s="128">
        <f t="shared" si="0"/>
        <v>13</v>
      </c>
      <c r="P3" s="128">
        <f t="shared" si="0"/>
        <v>14</v>
      </c>
      <c r="Q3" s="128">
        <f t="shared" si="0"/>
        <v>15</v>
      </c>
      <c r="R3" s="128">
        <f t="shared" si="0"/>
        <v>16</v>
      </c>
      <c r="S3" s="128">
        <f t="shared" si="0"/>
        <v>17</v>
      </c>
      <c r="T3" s="128">
        <f t="shared" ref="T3:Z4" si="1">S3+1</f>
        <v>18</v>
      </c>
      <c r="U3" s="128">
        <f t="shared" si="1"/>
        <v>19</v>
      </c>
      <c r="V3" s="128">
        <f t="shared" si="1"/>
        <v>20</v>
      </c>
      <c r="W3" s="128">
        <f t="shared" si="1"/>
        <v>21</v>
      </c>
      <c r="X3" s="128">
        <f t="shared" si="1"/>
        <v>22</v>
      </c>
      <c r="Y3" s="128">
        <f t="shared" si="1"/>
        <v>23</v>
      </c>
      <c r="Z3" s="128">
        <f t="shared" si="1"/>
        <v>24</v>
      </c>
      <c r="AA3" s="128">
        <f>Z3+1</f>
        <v>25</v>
      </c>
      <c r="AB3" s="129" t="s">
        <v>2</v>
      </c>
    </row>
    <row r="4" spans="1:28" x14ac:dyDescent="0.35">
      <c r="A4" s="125"/>
      <c r="B4" s="130">
        <f>B1</f>
        <v>2025</v>
      </c>
      <c r="C4" s="131">
        <f>B4+1</f>
        <v>2026</v>
      </c>
      <c r="D4" s="131">
        <f t="shared" si="0"/>
        <v>2027</v>
      </c>
      <c r="E4" s="131">
        <f t="shared" si="0"/>
        <v>2028</v>
      </c>
      <c r="F4" s="131">
        <f t="shared" si="0"/>
        <v>2029</v>
      </c>
      <c r="G4" s="131">
        <f t="shared" si="0"/>
        <v>2030</v>
      </c>
      <c r="H4" s="131">
        <f t="shared" si="0"/>
        <v>2031</v>
      </c>
      <c r="I4" s="131">
        <f t="shared" si="0"/>
        <v>2032</v>
      </c>
      <c r="J4" s="131">
        <f t="shared" si="0"/>
        <v>2033</v>
      </c>
      <c r="K4" s="131">
        <f t="shared" si="0"/>
        <v>2034</v>
      </c>
      <c r="L4" s="131">
        <f t="shared" si="0"/>
        <v>2035</v>
      </c>
      <c r="M4" s="131">
        <f t="shared" si="0"/>
        <v>2036</v>
      </c>
      <c r="N4" s="131">
        <f t="shared" si="0"/>
        <v>2037</v>
      </c>
      <c r="O4" s="131">
        <f t="shared" si="0"/>
        <v>2038</v>
      </c>
      <c r="P4" s="131">
        <f t="shared" si="0"/>
        <v>2039</v>
      </c>
      <c r="Q4" s="131">
        <f t="shared" si="0"/>
        <v>2040</v>
      </c>
      <c r="R4" s="131">
        <f t="shared" si="0"/>
        <v>2041</v>
      </c>
      <c r="S4" s="131">
        <f t="shared" si="0"/>
        <v>2042</v>
      </c>
      <c r="T4" s="131">
        <f t="shared" si="1"/>
        <v>2043</v>
      </c>
      <c r="U4" s="131">
        <f t="shared" si="1"/>
        <v>2044</v>
      </c>
      <c r="V4" s="131">
        <f t="shared" si="1"/>
        <v>2045</v>
      </c>
      <c r="W4" s="131">
        <f t="shared" si="1"/>
        <v>2046</v>
      </c>
      <c r="X4" s="131">
        <f t="shared" si="1"/>
        <v>2047</v>
      </c>
      <c r="Y4" s="131">
        <f t="shared" si="1"/>
        <v>2048</v>
      </c>
      <c r="Z4" s="131">
        <f t="shared" si="1"/>
        <v>2049</v>
      </c>
      <c r="AA4" s="131">
        <f>Z4+1</f>
        <v>2050</v>
      </c>
      <c r="AB4" s="132"/>
    </row>
    <row r="5" spans="1:28" ht="18.5" x14ac:dyDescent="0.45">
      <c r="A5" s="126" t="s">
        <v>9</v>
      </c>
      <c r="B5" s="133"/>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3"/>
    </row>
    <row r="6" spans="1:28" x14ac:dyDescent="0.35">
      <c r="A6" s="88" t="s">
        <v>109</v>
      </c>
      <c r="B6" s="90">
        <f>'Option 1'!B6*2.5</f>
        <v>52475</v>
      </c>
      <c r="C6" s="90"/>
      <c r="D6" s="91"/>
      <c r="E6" s="91"/>
      <c r="F6" s="91"/>
      <c r="G6" s="91"/>
      <c r="H6" s="91"/>
      <c r="I6" s="91"/>
      <c r="J6" s="91"/>
      <c r="K6" s="91"/>
      <c r="L6" s="91"/>
      <c r="M6" s="91"/>
      <c r="N6" s="91"/>
      <c r="O6" s="91"/>
      <c r="P6" s="91"/>
      <c r="Q6" s="91"/>
      <c r="R6" s="91"/>
      <c r="S6" s="91"/>
      <c r="T6" s="91"/>
      <c r="U6" s="91"/>
      <c r="V6" s="91"/>
      <c r="W6" s="91"/>
      <c r="X6" s="91"/>
      <c r="Y6" s="91"/>
      <c r="Z6" s="91"/>
      <c r="AA6" s="91"/>
      <c r="AB6" s="133">
        <f>SUM(B6:AA6)</f>
        <v>52475</v>
      </c>
    </row>
    <row r="7" spans="1:28" x14ac:dyDescent="0.35">
      <c r="A7" s="88" t="s">
        <v>110</v>
      </c>
      <c r="B7" s="90">
        <f>'Option 1'!B7*2.5</f>
        <v>22625</v>
      </c>
      <c r="C7" s="90"/>
      <c r="D7" s="91"/>
      <c r="E7" s="91"/>
      <c r="F7" s="91"/>
      <c r="G7" s="91"/>
      <c r="H7" s="91"/>
      <c r="I7" s="91"/>
      <c r="J7" s="91"/>
      <c r="K7" s="91"/>
      <c r="L7" s="91"/>
      <c r="M7" s="91"/>
      <c r="N7" s="91"/>
      <c r="O7" s="91"/>
      <c r="P7" s="91"/>
      <c r="Q7" s="91"/>
      <c r="R7" s="91"/>
      <c r="S7" s="91"/>
      <c r="T7" s="91"/>
      <c r="U7" s="91"/>
      <c r="V7" s="91"/>
      <c r="W7" s="91"/>
      <c r="X7" s="91"/>
      <c r="Y7" s="91"/>
      <c r="Z7" s="91"/>
      <c r="AA7" s="91"/>
      <c r="AB7" s="133">
        <f>SUM(B7:AA7)</f>
        <v>22625</v>
      </c>
    </row>
    <row r="8" spans="1:28" x14ac:dyDescent="0.35">
      <c r="A8" s="88" t="s">
        <v>111</v>
      </c>
      <c r="B8" s="90">
        <f>'Option 1'!B8*2.5</f>
        <v>13000</v>
      </c>
      <c r="C8" s="90"/>
      <c r="D8" s="91"/>
      <c r="E8" s="91"/>
      <c r="F8" s="91"/>
      <c r="G8" s="91"/>
      <c r="H8" s="91"/>
      <c r="I8" s="91"/>
      <c r="J8" s="91"/>
      <c r="K8" s="91"/>
      <c r="L8" s="91"/>
      <c r="M8" s="91"/>
      <c r="N8" s="91"/>
      <c r="O8" s="91"/>
      <c r="P8" s="91"/>
      <c r="Q8" s="91"/>
      <c r="R8" s="91"/>
      <c r="S8" s="91"/>
      <c r="T8" s="91"/>
      <c r="U8" s="91"/>
      <c r="V8" s="91"/>
      <c r="W8" s="91"/>
      <c r="X8" s="91"/>
      <c r="Y8" s="91"/>
      <c r="Z8" s="91"/>
      <c r="AA8" s="91"/>
      <c r="AB8" s="133"/>
    </row>
    <row r="9" spans="1:28" x14ac:dyDescent="0.35">
      <c r="A9" s="88" t="s">
        <v>112</v>
      </c>
      <c r="B9" s="90">
        <f>'Option 1'!B9*2.5</f>
        <v>32625</v>
      </c>
      <c r="C9" s="90"/>
      <c r="D9" s="91"/>
      <c r="E9" s="91"/>
      <c r="F9" s="91"/>
      <c r="G9" s="91"/>
      <c r="H9" s="91"/>
      <c r="I9" s="91"/>
      <c r="J9" s="91"/>
      <c r="K9" s="91"/>
      <c r="L9" s="91"/>
      <c r="M9" s="91"/>
      <c r="N9" s="91"/>
      <c r="O9" s="91"/>
      <c r="P9" s="91"/>
      <c r="Q9" s="91"/>
      <c r="R9" s="91"/>
      <c r="S9" s="91"/>
      <c r="T9" s="91"/>
      <c r="U9" s="91"/>
      <c r="V9" s="91"/>
      <c r="W9" s="91"/>
      <c r="X9" s="91"/>
      <c r="Y9" s="91"/>
      <c r="Z9" s="91"/>
      <c r="AA9" s="91"/>
      <c r="AB9" s="133"/>
    </row>
    <row r="10" spans="1:28" x14ac:dyDescent="0.35">
      <c r="A10" s="88" t="s">
        <v>113</v>
      </c>
      <c r="B10" s="90">
        <f>'Option 1'!B10*2.5</f>
        <v>34500</v>
      </c>
      <c r="C10" s="90"/>
      <c r="D10" s="91"/>
      <c r="E10" s="91"/>
      <c r="F10" s="91"/>
      <c r="G10" s="91"/>
      <c r="H10" s="91"/>
      <c r="I10" s="91"/>
      <c r="J10" s="91"/>
      <c r="K10" s="91"/>
      <c r="L10" s="91"/>
      <c r="M10" s="91"/>
      <c r="N10" s="91"/>
      <c r="O10" s="91"/>
      <c r="P10" s="91"/>
      <c r="Q10" s="91"/>
      <c r="R10" s="91"/>
      <c r="S10" s="91"/>
      <c r="T10" s="91"/>
      <c r="U10" s="91"/>
      <c r="V10" s="91"/>
      <c r="W10" s="91"/>
      <c r="X10" s="91"/>
      <c r="Y10" s="91"/>
      <c r="Z10" s="91"/>
      <c r="AA10" s="91"/>
      <c r="AB10" s="133">
        <f t="shared" ref="AB10:AB18" si="2">SUM(B10:AA10)</f>
        <v>34500</v>
      </c>
    </row>
    <row r="11" spans="1:28" x14ac:dyDescent="0.35">
      <c r="A11" s="88" t="s">
        <v>114</v>
      </c>
      <c r="B11" s="90">
        <f>'Option 1'!B11*2.5</f>
        <v>36962.5</v>
      </c>
      <c r="C11" s="90"/>
      <c r="D11" s="91"/>
      <c r="E11" s="91"/>
      <c r="F11" s="91"/>
      <c r="G11" s="91"/>
      <c r="H11" s="91"/>
      <c r="I11" s="91"/>
      <c r="J11" s="91"/>
      <c r="K11" s="91"/>
      <c r="L11" s="91"/>
      <c r="M11" s="91"/>
      <c r="N11" s="91"/>
      <c r="O11" s="91"/>
      <c r="P11" s="91"/>
      <c r="Q11" s="91"/>
      <c r="R11" s="91"/>
      <c r="S11" s="91"/>
      <c r="T11" s="91"/>
      <c r="U11" s="91"/>
      <c r="V11" s="91"/>
      <c r="W11" s="91"/>
      <c r="X11" s="91"/>
      <c r="Y11" s="91"/>
      <c r="Z11" s="91"/>
      <c r="AA11" s="91"/>
      <c r="AB11" s="133">
        <f t="shared" si="2"/>
        <v>36962.5</v>
      </c>
    </row>
    <row r="12" spans="1:28" x14ac:dyDescent="0.35">
      <c r="A12" s="88" t="s">
        <v>115</v>
      </c>
      <c r="B12" s="90">
        <f>'Option 1'!B12*2.5</f>
        <v>67738.125</v>
      </c>
      <c r="C12" s="90"/>
      <c r="D12" s="91"/>
      <c r="E12" s="91"/>
      <c r="F12" s="91"/>
      <c r="G12" s="91"/>
      <c r="H12" s="91"/>
      <c r="I12" s="91"/>
      <c r="J12" s="91"/>
      <c r="K12" s="91"/>
      <c r="L12" s="91"/>
      <c r="M12" s="91"/>
      <c r="N12" s="91"/>
      <c r="O12" s="91"/>
      <c r="P12" s="91"/>
      <c r="Q12" s="91"/>
      <c r="R12" s="91"/>
      <c r="S12" s="91"/>
      <c r="T12" s="91"/>
      <c r="U12" s="91"/>
      <c r="V12" s="91"/>
      <c r="W12" s="91"/>
      <c r="X12" s="91"/>
      <c r="Y12" s="91"/>
      <c r="Z12" s="91"/>
      <c r="AA12" s="91"/>
      <c r="AB12" s="133">
        <f t="shared" si="2"/>
        <v>67738.125</v>
      </c>
    </row>
    <row r="13" spans="1:28" x14ac:dyDescent="0.35">
      <c r="A13" s="88" t="s">
        <v>116</v>
      </c>
      <c r="B13" s="90">
        <f>'Option 1'!B13*2.5</f>
        <v>6362.5</v>
      </c>
      <c r="C13" s="90"/>
      <c r="D13" s="91"/>
      <c r="E13" s="91"/>
      <c r="F13" s="91"/>
      <c r="G13" s="91"/>
      <c r="H13" s="91"/>
      <c r="I13" s="91"/>
      <c r="J13" s="91"/>
      <c r="K13" s="91"/>
      <c r="L13" s="91"/>
      <c r="M13" s="91"/>
      <c r="N13" s="91"/>
      <c r="O13" s="91"/>
      <c r="P13" s="91"/>
      <c r="Q13" s="91"/>
      <c r="R13" s="91"/>
      <c r="S13" s="91"/>
      <c r="T13" s="91"/>
      <c r="U13" s="91"/>
      <c r="V13" s="91"/>
      <c r="W13" s="91"/>
      <c r="X13" s="91"/>
      <c r="Y13" s="91"/>
      <c r="Z13" s="91"/>
      <c r="AA13" s="91"/>
      <c r="AB13" s="133">
        <f t="shared" si="2"/>
        <v>6362.5</v>
      </c>
    </row>
    <row r="14" spans="1:28" x14ac:dyDescent="0.35">
      <c r="A14" s="88" t="s">
        <v>117</v>
      </c>
      <c r="B14" s="90">
        <f>'Option 1'!B14*2.5</f>
        <v>16840.45</v>
      </c>
      <c r="C14" s="90"/>
      <c r="D14" s="91"/>
      <c r="E14" s="91"/>
      <c r="F14" s="91"/>
      <c r="G14" s="91"/>
      <c r="H14" s="91"/>
      <c r="I14" s="91"/>
      <c r="J14" s="91"/>
      <c r="K14" s="91"/>
      <c r="L14" s="91"/>
      <c r="M14" s="91"/>
      <c r="N14" s="91"/>
      <c r="O14" s="91"/>
      <c r="P14" s="91"/>
      <c r="Q14" s="91"/>
      <c r="R14" s="91"/>
      <c r="S14" s="91"/>
      <c r="T14" s="91"/>
      <c r="U14" s="91"/>
      <c r="V14" s="91"/>
      <c r="W14" s="91"/>
      <c r="X14" s="91"/>
      <c r="Y14" s="91"/>
      <c r="Z14" s="91"/>
      <c r="AA14" s="91"/>
      <c r="AB14" s="133">
        <f t="shared" si="2"/>
        <v>16840.45</v>
      </c>
    </row>
    <row r="15" spans="1:28" x14ac:dyDescent="0.35">
      <c r="A15" s="88" t="s">
        <v>118</v>
      </c>
      <c r="B15" s="90">
        <f>'Option 1'!B15*2.5</f>
        <v>14156.428749999999</v>
      </c>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133">
        <f t="shared" si="2"/>
        <v>14156.428749999999</v>
      </c>
    </row>
    <row r="16" spans="1:28" x14ac:dyDescent="0.35">
      <c r="A16" s="139" t="s">
        <v>73</v>
      </c>
      <c r="B16" s="147">
        <f>SUM(B6:B15)</f>
        <v>297285.00375000003</v>
      </c>
      <c r="C16" s="147">
        <f>SUM(C6:C15)</f>
        <v>0</v>
      </c>
      <c r="D16" s="147">
        <f t="shared" ref="D16:AA16" si="3">SUM(D6:D15)</f>
        <v>0</v>
      </c>
      <c r="E16" s="147">
        <f t="shared" si="3"/>
        <v>0</v>
      </c>
      <c r="F16" s="147">
        <f t="shared" si="3"/>
        <v>0</v>
      </c>
      <c r="G16" s="147">
        <f t="shared" si="3"/>
        <v>0</v>
      </c>
      <c r="H16" s="147">
        <f t="shared" si="3"/>
        <v>0</v>
      </c>
      <c r="I16" s="147">
        <f t="shared" si="3"/>
        <v>0</v>
      </c>
      <c r="J16" s="147">
        <f t="shared" si="3"/>
        <v>0</v>
      </c>
      <c r="K16" s="147">
        <f t="shared" si="3"/>
        <v>0</v>
      </c>
      <c r="L16" s="147">
        <f t="shared" si="3"/>
        <v>0</v>
      </c>
      <c r="M16" s="147">
        <f t="shared" si="3"/>
        <v>0</v>
      </c>
      <c r="N16" s="147">
        <f t="shared" si="3"/>
        <v>0</v>
      </c>
      <c r="O16" s="147">
        <f t="shared" si="3"/>
        <v>0</v>
      </c>
      <c r="P16" s="147">
        <f t="shared" si="3"/>
        <v>0</v>
      </c>
      <c r="Q16" s="147">
        <f t="shared" si="3"/>
        <v>0</v>
      </c>
      <c r="R16" s="147">
        <f t="shared" si="3"/>
        <v>0</v>
      </c>
      <c r="S16" s="147">
        <f t="shared" si="3"/>
        <v>0</v>
      </c>
      <c r="T16" s="147">
        <f t="shared" si="3"/>
        <v>0</v>
      </c>
      <c r="U16" s="147">
        <f t="shared" si="3"/>
        <v>0</v>
      </c>
      <c r="V16" s="147">
        <f t="shared" si="3"/>
        <v>0</v>
      </c>
      <c r="W16" s="147">
        <f t="shared" si="3"/>
        <v>0</v>
      </c>
      <c r="X16" s="147">
        <f t="shared" si="3"/>
        <v>0</v>
      </c>
      <c r="Y16" s="147">
        <f t="shared" si="3"/>
        <v>0</v>
      </c>
      <c r="Z16" s="147">
        <f t="shared" si="3"/>
        <v>0</v>
      </c>
      <c r="AA16" s="147">
        <f t="shared" si="3"/>
        <v>0</v>
      </c>
      <c r="AB16" s="133">
        <f t="shared" si="2"/>
        <v>297285.00375000003</v>
      </c>
    </row>
    <row r="17" spans="1:28" x14ac:dyDescent="0.35">
      <c r="A17" s="146">
        <v>0.05</v>
      </c>
      <c r="B17" s="148">
        <f>B16*$A$17</f>
        <v>14864.250187500002</v>
      </c>
      <c r="C17" s="148">
        <f>C16*$A$17</f>
        <v>0</v>
      </c>
      <c r="D17" s="148">
        <f t="shared" ref="D17:AA17" si="4">D16*$A$17</f>
        <v>0</v>
      </c>
      <c r="E17" s="148">
        <f t="shared" si="4"/>
        <v>0</v>
      </c>
      <c r="F17" s="148">
        <f t="shared" si="4"/>
        <v>0</v>
      </c>
      <c r="G17" s="148">
        <f t="shared" si="4"/>
        <v>0</v>
      </c>
      <c r="H17" s="148">
        <f t="shared" si="4"/>
        <v>0</v>
      </c>
      <c r="I17" s="148">
        <f t="shared" si="4"/>
        <v>0</v>
      </c>
      <c r="J17" s="148">
        <f t="shared" si="4"/>
        <v>0</v>
      </c>
      <c r="K17" s="148">
        <f t="shared" si="4"/>
        <v>0</v>
      </c>
      <c r="L17" s="148">
        <f t="shared" si="4"/>
        <v>0</v>
      </c>
      <c r="M17" s="148">
        <f t="shared" si="4"/>
        <v>0</v>
      </c>
      <c r="N17" s="148">
        <f t="shared" si="4"/>
        <v>0</v>
      </c>
      <c r="O17" s="148">
        <f t="shared" si="4"/>
        <v>0</v>
      </c>
      <c r="P17" s="148">
        <f t="shared" si="4"/>
        <v>0</v>
      </c>
      <c r="Q17" s="148">
        <f t="shared" si="4"/>
        <v>0</v>
      </c>
      <c r="R17" s="148">
        <f t="shared" si="4"/>
        <v>0</v>
      </c>
      <c r="S17" s="148">
        <f t="shared" si="4"/>
        <v>0</v>
      </c>
      <c r="T17" s="148">
        <f t="shared" si="4"/>
        <v>0</v>
      </c>
      <c r="U17" s="148">
        <f t="shared" si="4"/>
        <v>0</v>
      </c>
      <c r="V17" s="148">
        <f t="shared" si="4"/>
        <v>0</v>
      </c>
      <c r="W17" s="148">
        <f t="shared" si="4"/>
        <v>0</v>
      </c>
      <c r="X17" s="148">
        <f t="shared" si="4"/>
        <v>0</v>
      </c>
      <c r="Y17" s="148">
        <f t="shared" si="4"/>
        <v>0</v>
      </c>
      <c r="Z17" s="148">
        <f t="shared" si="4"/>
        <v>0</v>
      </c>
      <c r="AA17" s="148">
        <f t="shared" si="4"/>
        <v>0</v>
      </c>
      <c r="AB17" s="133">
        <f t="shared" si="2"/>
        <v>14864.250187500002</v>
      </c>
    </row>
    <row r="18" spans="1:28" x14ac:dyDescent="0.35">
      <c r="A18" s="139" t="s">
        <v>7</v>
      </c>
      <c r="B18" s="148">
        <f>SUM(B16:B17)</f>
        <v>312149.25393750006</v>
      </c>
      <c r="C18" s="148">
        <f t="shared" ref="C18:AA18" si="5">SUM(C16:C17)</f>
        <v>0</v>
      </c>
      <c r="D18" s="148">
        <f t="shared" si="5"/>
        <v>0</v>
      </c>
      <c r="E18" s="148">
        <f t="shared" si="5"/>
        <v>0</v>
      </c>
      <c r="F18" s="148">
        <f t="shared" si="5"/>
        <v>0</v>
      </c>
      <c r="G18" s="148">
        <f t="shared" si="5"/>
        <v>0</v>
      </c>
      <c r="H18" s="148">
        <f t="shared" si="5"/>
        <v>0</v>
      </c>
      <c r="I18" s="148">
        <f t="shared" si="5"/>
        <v>0</v>
      </c>
      <c r="J18" s="148">
        <f t="shared" si="5"/>
        <v>0</v>
      </c>
      <c r="K18" s="148">
        <f t="shared" si="5"/>
        <v>0</v>
      </c>
      <c r="L18" s="148">
        <f t="shared" si="5"/>
        <v>0</v>
      </c>
      <c r="M18" s="148">
        <f t="shared" si="5"/>
        <v>0</v>
      </c>
      <c r="N18" s="148">
        <f t="shared" si="5"/>
        <v>0</v>
      </c>
      <c r="O18" s="148">
        <f t="shared" si="5"/>
        <v>0</v>
      </c>
      <c r="P18" s="148">
        <f t="shared" si="5"/>
        <v>0</v>
      </c>
      <c r="Q18" s="148">
        <f t="shared" si="5"/>
        <v>0</v>
      </c>
      <c r="R18" s="148">
        <f t="shared" si="5"/>
        <v>0</v>
      </c>
      <c r="S18" s="148">
        <f t="shared" si="5"/>
        <v>0</v>
      </c>
      <c r="T18" s="148">
        <f t="shared" si="5"/>
        <v>0</v>
      </c>
      <c r="U18" s="148">
        <f t="shared" si="5"/>
        <v>0</v>
      </c>
      <c r="V18" s="148">
        <f t="shared" si="5"/>
        <v>0</v>
      </c>
      <c r="W18" s="148">
        <f t="shared" si="5"/>
        <v>0</v>
      </c>
      <c r="X18" s="148">
        <f t="shared" si="5"/>
        <v>0</v>
      </c>
      <c r="Y18" s="148">
        <f t="shared" si="5"/>
        <v>0</v>
      </c>
      <c r="Z18" s="148">
        <f t="shared" si="5"/>
        <v>0</v>
      </c>
      <c r="AA18" s="148">
        <f t="shared" si="5"/>
        <v>0</v>
      </c>
      <c r="AB18" s="133">
        <f t="shared" si="2"/>
        <v>312149.25393750006</v>
      </c>
    </row>
    <row r="19" spans="1:28" x14ac:dyDescent="0.35">
      <c r="A19" s="139" t="s">
        <v>8</v>
      </c>
      <c r="B19" s="148">
        <f>+B18</f>
        <v>312149.25393750006</v>
      </c>
      <c r="C19" s="148">
        <f>B19+C18</f>
        <v>312149.25393750006</v>
      </c>
      <c r="D19" s="148">
        <f>C19+D18</f>
        <v>312149.25393750006</v>
      </c>
      <c r="E19" s="148">
        <f t="shared" ref="E19:AA19" si="6">D19+E18</f>
        <v>312149.25393750006</v>
      </c>
      <c r="F19" s="148">
        <f t="shared" si="6"/>
        <v>312149.25393750006</v>
      </c>
      <c r="G19" s="148">
        <f t="shared" si="6"/>
        <v>312149.25393750006</v>
      </c>
      <c r="H19" s="148">
        <f t="shared" si="6"/>
        <v>312149.25393750006</v>
      </c>
      <c r="I19" s="148">
        <f t="shared" si="6"/>
        <v>312149.25393750006</v>
      </c>
      <c r="J19" s="148">
        <f t="shared" si="6"/>
        <v>312149.25393750006</v>
      </c>
      <c r="K19" s="148">
        <f t="shared" si="6"/>
        <v>312149.25393750006</v>
      </c>
      <c r="L19" s="148">
        <f t="shared" si="6"/>
        <v>312149.25393750006</v>
      </c>
      <c r="M19" s="148">
        <f t="shared" si="6"/>
        <v>312149.25393750006</v>
      </c>
      <c r="N19" s="148">
        <f t="shared" si="6"/>
        <v>312149.25393750006</v>
      </c>
      <c r="O19" s="148">
        <f t="shared" si="6"/>
        <v>312149.25393750006</v>
      </c>
      <c r="P19" s="148">
        <f t="shared" si="6"/>
        <v>312149.25393750006</v>
      </c>
      <c r="Q19" s="148">
        <f t="shared" si="6"/>
        <v>312149.25393750006</v>
      </c>
      <c r="R19" s="148">
        <f t="shared" si="6"/>
        <v>312149.25393750006</v>
      </c>
      <c r="S19" s="148">
        <f t="shared" si="6"/>
        <v>312149.25393750006</v>
      </c>
      <c r="T19" s="148">
        <f t="shared" si="6"/>
        <v>312149.25393750006</v>
      </c>
      <c r="U19" s="148">
        <f t="shared" si="6"/>
        <v>312149.25393750006</v>
      </c>
      <c r="V19" s="148">
        <f t="shared" si="6"/>
        <v>312149.25393750006</v>
      </c>
      <c r="W19" s="148">
        <f t="shared" si="6"/>
        <v>312149.25393750006</v>
      </c>
      <c r="X19" s="148">
        <f t="shared" si="6"/>
        <v>312149.25393750006</v>
      </c>
      <c r="Y19" s="148">
        <f t="shared" si="6"/>
        <v>312149.25393750006</v>
      </c>
      <c r="Z19" s="148">
        <f t="shared" si="6"/>
        <v>312149.25393750006</v>
      </c>
      <c r="AA19" s="148">
        <f t="shared" si="6"/>
        <v>312149.25393750006</v>
      </c>
      <c r="AB19" s="133"/>
    </row>
    <row r="20" spans="1:28" ht="18.5" x14ac:dyDescent="0.45">
      <c r="A20" s="126" t="s">
        <v>10</v>
      </c>
      <c r="B20" s="149"/>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33"/>
    </row>
    <row r="21" spans="1:28" x14ac:dyDescent="0.35">
      <c r="A21" s="88" t="s">
        <v>119</v>
      </c>
      <c r="B21" s="89"/>
      <c r="C21" s="89">
        <f>'Option 1'!C21*2.5</f>
        <v>750</v>
      </c>
      <c r="D21" s="89">
        <f>'Option 1'!D21*2.5</f>
        <v>750</v>
      </c>
      <c r="E21" s="89">
        <f>'Option 1'!E21*2.5</f>
        <v>750</v>
      </c>
      <c r="F21" s="89">
        <f>'Option 1'!F21*2.5</f>
        <v>750</v>
      </c>
      <c r="G21" s="89">
        <f>'Option 1'!G21*2.5</f>
        <v>750</v>
      </c>
      <c r="H21" s="89">
        <f>'Option 1'!H21*2.5</f>
        <v>750</v>
      </c>
      <c r="I21" s="89">
        <f>'Option 1'!I21*2.5</f>
        <v>750</v>
      </c>
      <c r="J21" s="89">
        <f>'Option 1'!J21*2.5</f>
        <v>750</v>
      </c>
      <c r="K21" s="89">
        <f>'Option 1'!K21*2.5</f>
        <v>750</v>
      </c>
      <c r="L21" s="89">
        <f>'Option 1'!L21*2.5</f>
        <v>750</v>
      </c>
      <c r="M21" s="89">
        <f>'Option 1'!M21*2.5</f>
        <v>750</v>
      </c>
      <c r="N21" s="89">
        <f>'Option 1'!N21*2.5</f>
        <v>750</v>
      </c>
      <c r="O21" s="89">
        <f>'Option 1'!O21*2.5</f>
        <v>750</v>
      </c>
      <c r="P21" s="89">
        <f>'Option 1'!P21*2.5</f>
        <v>750</v>
      </c>
      <c r="Q21" s="89">
        <f>'Option 1'!Q21*2.5</f>
        <v>750</v>
      </c>
      <c r="R21" s="89">
        <f>'Option 1'!R21*2.5</f>
        <v>750</v>
      </c>
      <c r="S21" s="89">
        <f>'Option 1'!S21*2.5</f>
        <v>750</v>
      </c>
      <c r="T21" s="89">
        <f>'Option 1'!T21*2.5</f>
        <v>750</v>
      </c>
      <c r="U21" s="89">
        <f>'Option 1'!U21*2.5</f>
        <v>750</v>
      </c>
      <c r="V21" s="89">
        <f>'Option 1'!V21*2.5</f>
        <v>750</v>
      </c>
      <c r="W21" s="89">
        <f>'Option 1'!W21*2.5</f>
        <v>750</v>
      </c>
      <c r="X21" s="89">
        <f>'Option 1'!X21*2.5</f>
        <v>750</v>
      </c>
      <c r="Y21" s="89">
        <f>'Option 1'!Y21*2.5</f>
        <v>750</v>
      </c>
      <c r="Z21" s="89">
        <f>'Option 1'!Z21*2.5</f>
        <v>750</v>
      </c>
      <c r="AA21" s="89">
        <f>'Option 1'!AA21*2.5</f>
        <v>750</v>
      </c>
      <c r="AB21" s="133">
        <f>SUM(B21:AA21)</f>
        <v>18750</v>
      </c>
    </row>
    <row r="22" spans="1:28" x14ac:dyDescent="0.35">
      <c r="A22" s="88" t="s">
        <v>120</v>
      </c>
      <c r="B22" s="89"/>
      <c r="C22" s="89">
        <f>'Option 1'!C22*2.5</f>
        <v>3125</v>
      </c>
      <c r="D22" s="89">
        <f>'Option 1'!D22*2.5</f>
        <v>3125</v>
      </c>
      <c r="E22" s="89">
        <f>'Option 1'!E22*2.5</f>
        <v>3125</v>
      </c>
      <c r="F22" s="89">
        <f>'Option 1'!F22*2.5</f>
        <v>3125</v>
      </c>
      <c r="G22" s="89">
        <f>'Option 1'!G22*2.5</f>
        <v>3125</v>
      </c>
      <c r="H22" s="89">
        <f>'Option 1'!H22*2.5</f>
        <v>3125</v>
      </c>
      <c r="I22" s="89">
        <f>'Option 1'!I22*2.5</f>
        <v>3125</v>
      </c>
      <c r="J22" s="89">
        <f>'Option 1'!J22*2.5</f>
        <v>3125</v>
      </c>
      <c r="K22" s="89">
        <f>'Option 1'!K22*2.5</f>
        <v>3125</v>
      </c>
      <c r="L22" s="89">
        <f>'Option 1'!L22*2.5</f>
        <v>3125</v>
      </c>
      <c r="M22" s="89">
        <f>'Option 1'!M22*2.5</f>
        <v>3125</v>
      </c>
      <c r="N22" s="89">
        <f>'Option 1'!N22*2.5</f>
        <v>3125</v>
      </c>
      <c r="O22" s="89">
        <f>'Option 1'!O22*2.5</f>
        <v>3125</v>
      </c>
      <c r="P22" s="89">
        <f>'Option 1'!P22*2.5</f>
        <v>3125</v>
      </c>
      <c r="Q22" s="89">
        <f>'Option 1'!Q22*2.5</f>
        <v>3125</v>
      </c>
      <c r="R22" s="89">
        <f>'Option 1'!R22*2.5</f>
        <v>3125</v>
      </c>
      <c r="S22" s="89">
        <f>'Option 1'!S22*2.5</f>
        <v>3125</v>
      </c>
      <c r="T22" s="89">
        <f>'Option 1'!T22*2.5</f>
        <v>3125</v>
      </c>
      <c r="U22" s="89">
        <f>'Option 1'!U22*2.5</f>
        <v>3125</v>
      </c>
      <c r="V22" s="89">
        <f>'Option 1'!V22*2.5</f>
        <v>3125</v>
      </c>
      <c r="W22" s="89">
        <f>'Option 1'!W22*2.5</f>
        <v>3125</v>
      </c>
      <c r="X22" s="89">
        <f>'Option 1'!X22*2.5</f>
        <v>3125</v>
      </c>
      <c r="Y22" s="89">
        <f>'Option 1'!Y22*2.5</f>
        <v>3125</v>
      </c>
      <c r="Z22" s="89">
        <f>'Option 1'!Z22*2.5</f>
        <v>3125</v>
      </c>
      <c r="AA22" s="89">
        <f>'Option 1'!AA22*2.5</f>
        <v>3125</v>
      </c>
      <c r="AB22" s="133"/>
    </row>
    <row r="23" spans="1:28" x14ac:dyDescent="0.35">
      <c r="A23" s="88"/>
      <c r="B23" s="89"/>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133"/>
    </row>
    <row r="24" spans="1:28" x14ac:dyDescent="0.35">
      <c r="A24" s="88"/>
      <c r="B24" s="89"/>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133">
        <f>SUM(B24:AA24)</f>
        <v>0</v>
      </c>
    </row>
    <row r="25" spans="1:28" x14ac:dyDescent="0.35">
      <c r="A25" s="139" t="s">
        <v>11</v>
      </c>
      <c r="B25" s="148">
        <f t="shared" ref="B25:AA25" si="7">SUM(B21:B24)</f>
        <v>0</v>
      </c>
      <c r="C25" s="148">
        <f t="shared" si="7"/>
        <v>3875</v>
      </c>
      <c r="D25" s="148">
        <f t="shared" si="7"/>
        <v>3875</v>
      </c>
      <c r="E25" s="148">
        <f t="shared" si="7"/>
        <v>3875</v>
      </c>
      <c r="F25" s="148">
        <f t="shared" si="7"/>
        <v>3875</v>
      </c>
      <c r="G25" s="148">
        <f t="shared" si="7"/>
        <v>3875</v>
      </c>
      <c r="H25" s="148">
        <f t="shared" si="7"/>
        <v>3875</v>
      </c>
      <c r="I25" s="148">
        <f t="shared" si="7"/>
        <v>3875</v>
      </c>
      <c r="J25" s="148">
        <f t="shared" si="7"/>
        <v>3875</v>
      </c>
      <c r="K25" s="148">
        <f t="shared" si="7"/>
        <v>3875</v>
      </c>
      <c r="L25" s="148">
        <f t="shared" si="7"/>
        <v>3875</v>
      </c>
      <c r="M25" s="148">
        <f t="shared" si="7"/>
        <v>3875</v>
      </c>
      <c r="N25" s="148">
        <f t="shared" si="7"/>
        <v>3875</v>
      </c>
      <c r="O25" s="148">
        <f t="shared" si="7"/>
        <v>3875</v>
      </c>
      <c r="P25" s="148">
        <f t="shared" si="7"/>
        <v>3875</v>
      </c>
      <c r="Q25" s="148">
        <f t="shared" si="7"/>
        <v>3875</v>
      </c>
      <c r="R25" s="148">
        <f t="shared" si="7"/>
        <v>3875</v>
      </c>
      <c r="S25" s="148">
        <f t="shared" si="7"/>
        <v>3875</v>
      </c>
      <c r="T25" s="148">
        <f t="shared" si="7"/>
        <v>3875</v>
      </c>
      <c r="U25" s="148">
        <f t="shared" si="7"/>
        <v>3875</v>
      </c>
      <c r="V25" s="148">
        <f t="shared" si="7"/>
        <v>3875</v>
      </c>
      <c r="W25" s="148">
        <f t="shared" si="7"/>
        <v>3875</v>
      </c>
      <c r="X25" s="148">
        <f t="shared" si="7"/>
        <v>3875</v>
      </c>
      <c r="Y25" s="148">
        <f t="shared" si="7"/>
        <v>3875</v>
      </c>
      <c r="Z25" s="148">
        <f t="shared" si="7"/>
        <v>3875</v>
      </c>
      <c r="AA25" s="148">
        <f t="shared" si="7"/>
        <v>3875</v>
      </c>
      <c r="AB25" s="133">
        <f>SUM(B25:AA25)</f>
        <v>96875</v>
      </c>
    </row>
    <row r="26" spans="1:28" x14ac:dyDescent="0.35">
      <c r="A26" s="139" t="s">
        <v>12</v>
      </c>
      <c r="B26" s="148">
        <f>+B25</f>
        <v>0</v>
      </c>
      <c r="C26" s="148">
        <f>B26+C25</f>
        <v>3875</v>
      </c>
      <c r="D26" s="148">
        <f t="shared" ref="D26:AA26" si="8">C26+D25</f>
        <v>7750</v>
      </c>
      <c r="E26" s="148">
        <f t="shared" si="8"/>
        <v>11625</v>
      </c>
      <c r="F26" s="148">
        <f t="shared" si="8"/>
        <v>15500</v>
      </c>
      <c r="G26" s="148">
        <f t="shared" si="8"/>
        <v>19375</v>
      </c>
      <c r="H26" s="148">
        <f t="shared" si="8"/>
        <v>23250</v>
      </c>
      <c r="I26" s="148">
        <f t="shared" si="8"/>
        <v>27125</v>
      </c>
      <c r="J26" s="148">
        <f t="shared" si="8"/>
        <v>31000</v>
      </c>
      <c r="K26" s="148">
        <f t="shared" si="8"/>
        <v>34875</v>
      </c>
      <c r="L26" s="148">
        <f t="shared" si="8"/>
        <v>38750</v>
      </c>
      <c r="M26" s="148">
        <f t="shared" si="8"/>
        <v>42625</v>
      </c>
      <c r="N26" s="148">
        <f t="shared" si="8"/>
        <v>46500</v>
      </c>
      <c r="O26" s="148">
        <f t="shared" si="8"/>
        <v>50375</v>
      </c>
      <c r="P26" s="148">
        <f t="shared" si="8"/>
        <v>54250</v>
      </c>
      <c r="Q26" s="148">
        <f t="shared" si="8"/>
        <v>58125</v>
      </c>
      <c r="R26" s="148">
        <f t="shared" si="8"/>
        <v>62000</v>
      </c>
      <c r="S26" s="148">
        <f t="shared" si="8"/>
        <v>65875</v>
      </c>
      <c r="T26" s="148">
        <f t="shared" si="8"/>
        <v>69750</v>
      </c>
      <c r="U26" s="148">
        <f t="shared" si="8"/>
        <v>73625</v>
      </c>
      <c r="V26" s="148">
        <f t="shared" si="8"/>
        <v>77500</v>
      </c>
      <c r="W26" s="148">
        <f t="shared" si="8"/>
        <v>81375</v>
      </c>
      <c r="X26" s="148">
        <f t="shared" si="8"/>
        <v>85250</v>
      </c>
      <c r="Y26" s="148">
        <f t="shared" si="8"/>
        <v>89125</v>
      </c>
      <c r="Z26" s="148">
        <f t="shared" si="8"/>
        <v>93000</v>
      </c>
      <c r="AA26" s="148">
        <f t="shared" si="8"/>
        <v>96875</v>
      </c>
      <c r="AB26" s="133"/>
    </row>
    <row r="27" spans="1:28" x14ac:dyDescent="0.35">
      <c r="A27" s="139" t="s">
        <v>13</v>
      </c>
      <c r="B27" s="148">
        <f t="shared" ref="B27:AA27" si="9">B18+B25</f>
        <v>312149.25393750006</v>
      </c>
      <c r="C27" s="148">
        <f t="shared" si="9"/>
        <v>3875</v>
      </c>
      <c r="D27" s="148">
        <f t="shared" si="9"/>
        <v>3875</v>
      </c>
      <c r="E27" s="148">
        <f t="shared" si="9"/>
        <v>3875</v>
      </c>
      <c r="F27" s="148">
        <f t="shared" si="9"/>
        <v>3875</v>
      </c>
      <c r="G27" s="148">
        <f t="shared" si="9"/>
        <v>3875</v>
      </c>
      <c r="H27" s="148">
        <f t="shared" si="9"/>
        <v>3875</v>
      </c>
      <c r="I27" s="148">
        <f t="shared" si="9"/>
        <v>3875</v>
      </c>
      <c r="J27" s="148">
        <f t="shared" si="9"/>
        <v>3875</v>
      </c>
      <c r="K27" s="148">
        <f t="shared" si="9"/>
        <v>3875</v>
      </c>
      <c r="L27" s="148">
        <f t="shared" si="9"/>
        <v>3875</v>
      </c>
      <c r="M27" s="148">
        <f t="shared" si="9"/>
        <v>3875</v>
      </c>
      <c r="N27" s="148">
        <f t="shared" si="9"/>
        <v>3875</v>
      </c>
      <c r="O27" s="148">
        <f t="shared" si="9"/>
        <v>3875</v>
      </c>
      <c r="P27" s="148">
        <f t="shared" si="9"/>
        <v>3875</v>
      </c>
      <c r="Q27" s="148">
        <f t="shared" si="9"/>
        <v>3875</v>
      </c>
      <c r="R27" s="148">
        <f t="shared" si="9"/>
        <v>3875</v>
      </c>
      <c r="S27" s="148">
        <f t="shared" si="9"/>
        <v>3875</v>
      </c>
      <c r="T27" s="148">
        <f t="shared" si="9"/>
        <v>3875</v>
      </c>
      <c r="U27" s="148">
        <f t="shared" si="9"/>
        <v>3875</v>
      </c>
      <c r="V27" s="148">
        <f t="shared" si="9"/>
        <v>3875</v>
      </c>
      <c r="W27" s="148">
        <f t="shared" si="9"/>
        <v>3875</v>
      </c>
      <c r="X27" s="148">
        <f t="shared" si="9"/>
        <v>3875</v>
      </c>
      <c r="Y27" s="148">
        <f t="shared" si="9"/>
        <v>3875</v>
      </c>
      <c r="Z27" s="148">
        <f t="shared" si="9"/>
        <v>3875</v>
      </c>
      <c r="AA27" s="148">
        <f t="shared" si="9"/>
        <v>3875</v>
      </c>
      <c r="AB27" s="133">
        <f>SUM(B27:AA27)</f>
        <v>409024.25393750006</v>
      </c>
    </row>
    <row r="28" spans="1:28" x14ac:dyDescent="0.35">
      <c r="A28" s="139" t="s">
        <v>14</v>
      </c>
      <c r="B28" s="148">
        <f>+B27</f>
        <v>312149.25393750006</v>
      </c>
      <c r="C28" s="148">
        <f>B28+C27</f>
        <v>316024.25393750006</v>
      </c>
      <c r="D28" s="148">
        <f t="shared" ref="D28:AA28" si="10">C28+D27</f>
        <v>319899.25393750006</v>
      </c>
      <c r="E28" s="148">
        <f t="shared" si="10"/>
        <v>323774.25393750006</v>
      </c>
      <c r="F28" s="148">
        <f t="shared" si="10"/>
        <v>327649.25393750006</v>
      </c>
      <c r="G28" s="148">
        <f t="shared" si="10"/>
        <v>331524.25393750006</v>
      </c>
      <c r="H28" s="148">
        <f t="shared" si="10"/>
        <v>335399.25393750006</v>
      </c>
      <c r="I28" s="148">
        <f t="shared" si="10"/>
        <v>339274.25393750006</v>
      </c>
      <c r="J28" s="148">
        <f t="shared" si="10"/>
        <v>343149.25393750006</v>
      </c>
      <c r="K28" s="148">
        <f t="shared" si="10"/>
        <v>347024.25393750006</v>
      </c>
      <c r="L28" s="148">
        <f t="shared" si="10"/>
        <v>350899.25393750006</v>
      </c>
      <c r="M28" s="148">
        <f t="shared" si="10"/>
        <v>354774.25393750006</v>
      </c>
      <c r="N28" s="148">
        <f t="shared" si="10"/>
        <v>358649.25393750006</v>
      </c>
      <c r="O28" s="148">
        <f t="shared" si="10"/>
        <v>362524.25393750006</v>
      </c>
      <c r="P28" s="148">
        <f t="shared" si="10"/>
        <v>366399.25393750006</v>
      </c>
      <c r="Q28" s="148">
        <f t="shared" si="10"/>
        <v>370274.25393750006</v>
      </c>
      <c r="R28" s="148">
        <f t="shared" si="10"/>
        <v>374149.25393750006</v>
      </c>
      <c r="S28" s="148">
        <f t="shared" si="10"/>
        <v>378024.25393750006</v>
      </c>
      <c r="T28" s="148">
        <f t="shared" si="10"/>
        <v>381899.25393750006</v>
      </c>
      <c r="U28" s="148">
        <f t="shared" si="10"/>
        <v>385774.25393750006</v>
      </c>
      <c r="V28" s="148">
        <f t="shared" si="10"/>
        <v>389649.25393750006</v>
      </c>
      <c r="W28" s="148">
        <f t="shared" si="10"/>
        <v>393524.25393750006</v>
      </c>
      <c r="X28" s="148">
        <f t="shared" si="10"/>
        <v>397399.25393750006</v>
      </c>
      <c r="Y28" s="148">
        <f t="shared" si="10"/>
        <v>401274.25393750006</v>
      </c>
      <c r="Z28" s="148">
        <f t="shared" si="10"/>
        <v>405149.25393750006</v>
      </c>
      <c r="AA28" s="148">
        <f t="shared" si="10"/>
        <v>409024.25393750006</v>
      </c>
      <c r="AB28" s="133"/>
    </row>
    <row r="29" spans="1:28" x14ac:dyDescent="0.35">
      <c r="A29" s="139"/>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3"/>
    </row>
    <row r="30" spans="1:28" ht="18.5" x14ac:dyDescent="0.45">
      <c r="A30" s="140" t="s">
        <v>5</v>
      </c>
      <c r="B30" s="134"/>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3"/>
    </row>
    <row r="31" spans="1:28" ht="15" thickBot="1" x14ac:dyDescent="0.4">
      <c r="A31" s="125" t="s">
        <v>60</v>
      </c>
      <c r="B31" s="2">
        <v>350000</v>
      </c>
      <c r="C31" s="2">
        <f>B$31</f>
        <v>350000</v>
      </c>
      <c r="D31" s="2">
        <f t="shared" ref="D31:AA31" si="11">C$31</f>
        <v>350000</v>
      </c>
      <c r="E31" s="2">
        <f t="shared" si="11"/>
        <v>350000</v>
      </c>
      <c r="F31" s="2">
        <f t="shared" si="11"/>
        <v>350000</v>
      </c>
      <c r="G31" s="2">
        <f t="shared" si="11"/>
        <v>350000</v>
      </c>
      <c r="H31" s="2">
        <f t="shared" si="11"/>
        <v>350000</v>
      </c>
      <c r="I31" s="2">
        <f t="shared" si="11"/>
        <v>350000</v>
      </c>
      <c r="J31" s="2">
        <f t="shared" si="11"/>
        <v>350000</v>
      </c>
      <c r="K31" s="2">
        <f t="shared" si="11"/>
        <v>350000</v>
      </c>
      <c r="L31" s="2">
        <f t="shared" si="11"/>
        <v>350000</v>
      </c>
      <c r="M31" s="2">
        <f t="shared" si="11"/>
        <v>350000</v>
      </c>
      <c r="N31" s="2">
        <f t="shared" si="11"/>
        <v>350000</v>
      </c>
      <c r="O31" s="2">
        <f t="shared" si="11"/>
        <v>350000</v>
      </c>
      <c r="P31" s="2">
        <f t="shared" si="11"/>
        <v>350000</v>
      </c>
      <c r="Q31" s="2">
        <f t="shared" si="11"/>
        <v>350000</v>
      </c>
      <c r="R31" s="2">
        <f t="shared" si="11"/>
        <v>350000</v>
      </c>
      <c r="S31" s="2">
        <f t="shared" si="11"/>
        <v>350000</v>
      </c>
      <c r="T31" s="2">
        <f t="shared" si="11"/>
        <v>350000</v>
      </c>
      <c r="U31" s="2">
        <f t="shared" si="11"/>
        <v>350000</v>
      </c>
      <c r="V31" s="2">
        <f t="shared" si="11"/>
        <v>350000</v>
      </c>
      <c r="W31" s="2">
        <f t="shared" si="11"/>
        <v>350000</v>
      </c>
      <c r="X31" s="2">
        <f t="shared" si="11"/>
        <v>350000</v>
      </c>
      <c r="Y31" s="2">
        <f t="shared" si="11"/>
        <v>350000</v>
      </c>
      <c r="Z31" s="2">
        <f t="shared" si="11"/>
        <v>350000</v>
      </c>
      <c r="AA31" s="2">
        <f t="shared" si="11"/>
        <v>350000</v>
      </c>
      <c r="AB31" s="133"/>
    </row>
    <row r="32" spans="1:28" ht="15" thickBot="1" x14ac:dyDescent="0.4">
      <c r="A32" s="141">
        <v>5.0000000000000001E-3</v>
      </c>
      <c r="B32" s="150">
        <v>0</v>
      </c>
      <c r="C32" s="86">
        <v>100000</v>
      </c>
      <c r="D32" s="86">
        <f t="shared" ref="D32:AA32" si="12">IF(C32&lt;&gt;"", (C32)*(1-$A$32), 0)</f>
        <v>99500</v>
      </c>
      <c r="E32" s="86">
        <f t="shared" si="12"/>
        <v>99002.5</v>
      </c>
      <c r="F32" s="150">
        <f t="shared" si="12"/>
        <v>98507.487500000003</v>
      </c>
      <c r="G32" s="150">
        <f t="shared" si="12"/>
        <v>98014.950062500007</v>
      </c>
      <c r="H32" s="150">
        <f t="shared" si="12"/>
        <v>97524.875312187505</v>
      </c>
      <c r="I32" s="150">
        <f t="shared" si="12"/>
        <v>97037.250935626565</v>
      </c>
      <c r="J32" s="150">
        <f t="shared" si="12"/>
        <v>96552.064680948431</v>
      </c>
      <c r="K32" s="150">
        <f t="shared" si="12"/>
        <v>96069.30435754369</v>
      </c>
      <c r="L32" s="150">
        <f t="shared" si="12"/>
        <v>95588.957835755966</v>
      </c>
      <c r="M32" s="150">
        <f t="shared" si="12"/>
        <v>95111.01304657718</v>
      </c>
      <c r="N32" s="150">
        <f t="shared" si="12"/>
        <v>94635.457981344298</v>
      </c>
      <c r="O32" s="150">
        <f t="shared" si="12"/>
        <v>94162.280691437569</v>
      </c>
      <c r="P32" s="150">
        <f t="shared" si="12"/>
        <v>93691.469287980377</v>
      </c>
      <c r="Q32" s="150">
        <f t="shared" si="12"/>
        <v>93223.011941540477</v>
      </c>
      <c r="R32" s="150">
        <f t="shared" si="12"/>
        <v>92756.89688183277</v>
      </c>
      <c r="S32" s="150">
        <f t="shared" si="12"/>
        <v>92293.112397423611</v>
      </c>
      <c r="T32" s="150">
        <f t="shared" si="12"/>
        <v>91831.646835436492</v>
      </c>
      <c r="U32" s="150">
        <f t="shared" si="12"/>
        <v>91372.488601259305</v>
      </c>
      <c r="V32" s="150">
        <f t="shared" si="12"/>
        <v>90915.626158253013</v>
      </c>
      <c r="W32" s="150">
        <f t="shared" si="12"/>
        <v>90461.048027461744</v>
      </c>
      <c r="X32" s="150">
        <f t="shared" si="12"/>
        <v>90008.742787324431</v>
      </c>
      <c r="Y32" s="150">
        <f t="shared" si="12"/>
        <v>89558.699073387805</v>
      </c>
      <c r="Z32" s="150">
        <f t="shared" si="12"/>
        <v>89110.905578020858</v>
      </c>
      <c r="AA32" s="150">
        <f t="shared" si="12"/>
        <v>88665.351050130746</v>
      </c>
      <c r="AB32" s="133"/>
    </row>
    <row r="33" spans="1:28" x14ac:dyDescent="0.35">
      <c r="A33" s="125" t="s">
        <v>49</v>
      </c>
      <c r="B33" s="147">
        <f>B31-B32</f>
        <v>350000</v>
      </c>
      <c r="C33" s="147">
        <f>C31-C32</f>
        <v>250000</v>
      </c>
      <c r="D33" s="147">
        <f t="shared" ref="D33:AA33" si="13">D31-D32</f>
        <v>250500</v>
      </c>
      <c r="E33" s="147">
        <f t="shared" si="13"/>
        <v>250997.5</v>
      </c>
      <c r="F33" s="147">
        <f t="shared" si="13"/>
        <v>251492.51250000001</v>
      </c>
      <c r="G33" s="147">
        <f t="shared" si="13"/>
        <v>251985.04993749998</v>
      </c>
      <c r="H33" s="147">
        <f t="shared" si="13"/>
        <v>252475.12468781249</v>
      </c>
      <c r="I33" s="147">
        <f t="shared" si="13"/>
        <v>252962.74906437343</v>
      </c>
      <c r="J33" s="147">
        <f t="shared" si="13"/>
        <v>253447.93531905155</v>
      </c>
      <c r="K33" s="147">
        <f t="shared" si="13"/>
        <v>253930.6956424563</v>
      </c>
      <c r="L33" s="147">
        <f t="shared" si="13"/>
        <v>254411.04216424405</v>
      </c>
      <c r="M33" s="147">
        <f t="shared" si="13"/>
        <v>254888.98695342283</v>
      </c>
      <c r="N33" s="147">
        <f t="shared" si="13"/>
        <v>255364.54201865569</v>
      </c>
      <c r="O33" s="147">
        <f t="shared" si="13"/>
        <v>255837.71930856243</v>
      </c>
      <c r="P33" s="147">
        <f t="shared" si="13"/>
        <v>256308.53071201962</v>
      </c>
      <c r="Q33" s="147">
        <f t="shared" si="13"/>
        <v>256776.98805845954</v>
      </c>
      <c r="R33" s="147">
        <f t="shared" si="13"/>
        <v>257243.10311816723</v>
      </c>
      <c r="S33" s="147">
        <f t="shared" si="13"/>
        <v>257706.8876025764</v>
      </c>
      <c r="T33" s="147">
        <f t="shared" si="13"/>
        <v>258168.35316456351</v>
      </c>
      <c r="U33" s="147">
        <f t="shared" si="13"/>
        <v>258627.51139874069</v>
      </c>
      <c r="V33" s="147">
        <f t="shared" si="13"/>
        <v>259084.373841747</v>
      </c>
      <c r="W33" s="147">
        <f t="shared" si="13"/>
        <v>259538.95197253826</v>
      </c>
      <c r="X33" s="147">
        <f t="shared" si="13"/>
        <v>259991.25721267558</v>
      </c>
      <c r="Y33" s="147">
        <f t="shared" si="13"/>
        <v>260441.3009266122</v>
      </c>
      <c r="Z33" s="147">
        <f t="shared" si="13"/>
        <v>260889.09442197916</v>
      </c>
      <c r="AA33" s="147">
        <f t="shared" si="13"/>
        <v>261334.64894986927</v>
      </c>
      <c r="AB33" s="133"/>
    </row>
    <row r="34" spans="1:28" x14ac:dyDescent="0.35">
      <c r="A34" s="125" t="s">
        <v>34</v>
      </c>
      <c r="B34" s="151">
        <f>_xlfn.XLOOKUP(VALUE(B$4),'Rebased Costs'!$13:$13,'Rebased Costs'!$15:$15,,FALSE)</f>
        <v>0.1475727045377121</v>
      </c>
      <c r="C34" s="151">
        <f>_xlfn.XLOOKUP(VALUE(LEFT(C$4,4)),'Rebased Costs'!$13:$13,'Rebased Costs'!$15:$15,,FALSE)</f>
        <v>0.13786702819018068</v>
      </c>
      <c r="D34" s="151">
        <f>_xlfn.XLOOKUP(VALUE(LEFT(D$4,4)),'Rebased Costs'!$13:$13,'Rebased Costs'!$15:$15,,FALSE)</f>
        <v>0.12376489877142084</v>
      </c>
      <c r="E34" s="151">
        <f>_xlfn.XLOOKUP(VALUE(LEFT(E$4,4)),'Rebased Costs'!$13:$13,'Rebased Costs'!$15:$15,,FALSE)</f>
        <v>0.11166174831535393</v>
      </c>
      <c r="F34" s="151">
        <f>_xlfn.XLOOKUP(VALUE(LEFT(F$4,4)),'Rebased Costs'!$13:$13,'Rebased Costs'!$15:$15,,FALSE)</f>
        <v>0.11158499436645147</v>
      </c>
      <c r="G34" s="151">
        <f>_xlfn.XLOOKUP(VALUE(LEFT(G$4,4)),'Rebased Costs'!$13:$13,'Rebased Costs'!$15:$15,,FALSE)</f>
        <v>0.11309724060443035</v>
      </c>
      <c r="H34" s="151">
        <f>_xlfn.XLOOKUP(VALUE(LEFT(H$4,4)),'Rebased Costs'!$13:$13,'Rebased Costs'!$15:$15,,FALSE)</f>
        <v>0.11685302411481187</v>
      </c>
      <c r="I34" s="151">
        <f>_xlfn.XLOOKUP(VALUE(LEFT(I$4,4)),'Rebased Costs'!$13:$13,'Rebased Costs'!$15:$15,,FALSE)</f>
        <v>0.11589924922337258</v>
      </c>
      <c r="J34" s="151">
        <f>_xlfn.XLOOKUP(VALUE(LEFT(J$4,4)),'Rebased Costs'!$13:$13,'Rebased Costs'!$15:$15,,FALSE)</f>
        <v>0.11371063087088633</v>
      </c>
      <c r="K34" s="151">
        <f>_xlfn.XLOOKUP(VALUE(LEFT(K$4,4)),'Rebased Costs'!$13:$13,'Rebased Costs'!$15:$15,,FALSE)</f>
        <v>0.11012189221852349</v>
      </c>
      <c r="L34" s="151">
        <f>_xlfn.XLOOKUP(VALUE(LEFT(L$4,4)),'Rebased Costs'!$13:$13,'Rebased Costs'!$15:$15,,FALSE)</f>
        <v>0.11438292960489774</v>
      </c>
      <c r="M34" s="151">
        <f>_xlfn.XLOOKUP(VALUE(LEFT(M$4,4)),'Rebased Costs'!$13:$13,'Rebased Costs'!$15:$15,,FALSE)</f>
        <v>0.11599256960077158</v>
      </c>
      <c r="N34" s="151">
        <f>_xlfn.XLOOKUP(VALUE(LEFT(N$4,4)),'Rebased Costs'!$13:$13,'Rebased Costs'!$15:$15,,FALSE)</f>
        <v>0.10954646366216782</v>
      </c>
      <c r="O34" s="151">
        <f>_xlfn.XLOOKUP(VALUE(LEFT(O$4,4)),'Rebased Costs'!$13:$13,'Rebased Costs'!$15:$15,,FALSE)</f>
        <v>0.11095720057214603</v>
      </c>
      <c r="P34" s="151">
        <f>_xlfn.XLOOKUP(VALUE(LEFT(P$4,4)),'Rebased Costs'!$13:$13,'Rebased Costs'!$15:$15,,FALSE)</f>
        <v>0.11243095653973495</v>
      </c>
      <c r="Q34" s="151">
        <f>_xlfn.XLOOKUP(VALUE(LEFT(Q$4,4)),'Rebased Costs'!$13:$13,'Rebased Costs'!$15:$15,,FALSE)</f>
        <v>0.11264525581166263</v>
      </c>
      <c r="R34" s="151">
        <f>_xlfn.XLOOKUP(VALUE(LEFT(R$4,4)),'Rebased Costs'!$13:$13,'Rebased Costs'!$15:$15,,FALSE)</f>
        <v>0.11311316910425102</v>
      </c>
      <c r="S34" s="151">
        <f>_xlfn.XLOOKUP(VALUE(LEFT(S$4,4)),'Rebased Costs'!$13:$13,'Rebased Costs'!$15:$15,,FALSE)</f>
        <v>0.11585618397278136</v>
      </c>
      <c r="T34" s="151">
        <f>_xlfn.XLOOKUP(VALUE(LEFT(T$4,4)),'Rebased Costs'!$13:$13,'Rebased Costs'!$15:$15,,FALSE)</f>
        <v>0.1133493014800363</v>
      </c>
      <c r="U34" s="151">
        <f>_xlfn.XLOOKUP(VALUE(LEFT(U$4,4)),'Rebased Costs'!$13:$13,'Rebased Costs'!$15:$15,,FALSE)</f>
        <v>0.11336266717341481</v>
      </c>
      <c r="V34" s="151">
        <f>_xlfn.XLOOKUP(VALUE(LEFT(V$4,4)),'Rebased Costs'!$13:$13,'Rebased Costs'!$15:$15,,FALSE)</f>
        <v>0.11189919625074496</v>
      </c>
      <c r="W34" s="151">
        <f>_xlfn.XLOOKUP(VALUE(LEFT(W$4,4)),'Rebased Costs'!$13:$13,'Rebased Costs'!$15:$15,,FALSE)</f>
        <v>0.10955976916829613</v>
      </c>
      <c r="X34" s="151">
        <f>_xlfn.XLOOKUP(VALUE(LEFT(X$4,4)),'Rebased Costs'!$13:$13,'Rebased Costs'!$15:$15,,FALSE)</f>
        <v>0.10768043759784149</v>
      </c>
      <c r="Y34" s="151">
        <f>_xlfn.XLOOKUP(VALUE(LEFT(Y$4,4)),'Rebased Costs'!$13:$13,'Rebased Costs'!$15:$15,,FALSE)</f>
        <v>0.11326495795107663</v>
      </c>
      <c r="Z34" s="151">
        <f>_xlfn.XLOOKUP(VALUE(LEFT(Z$4,4)),'Rebased Costs'!$13:$13,'Rebased Costs'!$15:$15,,FALSE)</f>
        <v>0.11260582617785954</v>
      </c>
      <c r="AA34" s="151">
        <f>_xlfn.XLOOKUP(VALUE(LEFT(AA$4,4)),'Rebased Costs'!$13:$13,'Rebased Costs'!$15:$15,,FALSE)</f>
        <v>0.10971356534786304</v>
      </c>
      <c r="AB34" s="133"/>
    </row>
    <row r="35" spans="1:28" ht="16.5" x14ac:dyDescent="0.45">
      <c r="A35" s="125" t="s">
        <v>51</v>
      </c>
      <c r="B35" s="152">
        <f>_xlfn.XLOOKUP(VALUE(LEFT(B$4,4)),'Rebased Costs'!$13:$13,'Rebased Costs'!$25:$25,,FALSE)</f>
        <v>0.20718478431050966</v>
      </c>
      <c r="C35" s="152">
        <f>_xlfn.XLOOKUP(VALUE(LEFT(C$4,4)),'Rebased Costs'!$13:$13,'Rebased Costs'!$25:$25,,FALSE)</f>
        <v>0.18722616777028214</v>
      </c>
      <c r="D35" s="152">
        <f>_xlfn.XLOOKUP(VALUE(LEFT(D$4,4)),'Rebased Costs'!$13:$13,'Rebased Costs'!$25:$25,,FALSE)</f>
        <v>0.16578237091636333</v>
      </c>
      <c r="E35" s="152">
        <f>_xlfn.XLOOKUP(VALUE(LEFT(E$4,4)),'Rebased Costs'!$13:$13,'Rebased Costs'!$25:$25,,FALSE)</f>
        <v>0.14274287704236066</v>
      </c>
      <c r="F35" s="152">
        <f>_xlfn.XLOOKUP(VALUE(LEFT(F$4,4)),'Rebased Costs'!$13:$13,'Rebased Costs'!$25:$25,,FALSE)</f>
        <v>0.11798894556342118</v>
      </c>
      <c r="G35" s="152">
        <f>_xlfn.XLOOKUP(VALUE(LEFT(G$4,4)),'Rebased Costs'!$13:$13,'Rebased Costs'!$25:$25,,FALSE)</f>
        <v>9.1393000052853668E-2</v>
      </c>
      <c r="H35" s="152">
        <f>_xlfn.XLOOKUP(VALUE(LEFT(H$4,4)),'Rebased Costs'!$13:$13,'Rebased Costs'!$25:$25,,FALSE)</f>
        <v>7.01399706451033E-2</v>
      </c>
      <c r="I35" s="152">
        <f>_xlfn.XLOOKUP(VALUE(LEFT(I$4,4)),'Rebased Costs'!$13:$13,'Rebased Costs'!$25:$25,,FALSE)</f>
        <v>5.3829237241920937E-2</v>
      </c>
      <c r="J35" s="152">
        <f>_xlfn.XLOOKUP(VALUE(LEFT(J$4,4)),'Rebased Costs'!$13:$13,'Rebased Costs'!$25:$25,,FALSE)</f>
        <v>4.1311491228137522E-2</v>
      </c>
      <c r="K35" s="152">
        <f>_xlfn.XLOOKUP(VALUE(LEFT(K$4,4)),'Rebased Costs'!$13:$13,'Rebased Costs'!$25:$25,,FALSE)</f>
        <v>3.1704690516465142E-2</v>
      </c>
      <c r="L35" s="152">
        <f>_xlfn.XLOOKUP(VALUE(LEFT(L$4,4)),'Rebased Costs'!$13:$13,'Rebased Costs'!$25:$25,,FALSE)</f>
        <v>2.4331907923483415E-2</v>
      </c>
      <c r="M35" s="152">
        <f>_xlfn.XLOOKUP(VALUE(LEFT(M$4,4)),'Rebased Costs'!$13:$13,'Rebased Costs'!$25:$25,,FALSE)</f>
        <v>1.8673632625097251E-2</v>
      </c>
      <c r="N35" s="152">
        <f>_xlfn.XLOOKUP(VALUE(LEFT(N$4,4)),'Rebased Costs'!$13:$13,'Rebased Costs'!$25:$25,,FALSE)</f>
        <v>1.4331163693108988E-2</v>
      </c>
      <c r="O35" s="152">
        <f>_xlfn.XLOOKUP(VALUE(LEFT(O$4,4)),'Rebased Costs'!$13:$13,'Rebased Costs'!$25:$25,,FALSE)</f>
        <v>1.0998516299536319E-2</v>
      </c>
      <c r="P35" s="152">
        <f>_xlfn.XLOOKUP(VALUE(LEFT(P$4,4)),'Rebased Costs'!$13:$13,'Rebased Costs'!$25:$25,,FALSE)</f>
        <v>8.4408610062372078E-3</v>
      </c>
      <c r="Q35" s="152">
        <f>_xlfn.XLOOKUP(VALUE(LEFT(Q$4,4)),'Rebased Costs'!$13:$13,'Rebased Costs'!$25:$25,,FALSE)</f>
        <v>6.4779769003587805E-3</v>
      </c>
      <c r="R35" s="152">
        <f>_xlfn.XLOOKUP(VALUE(LEFT(R$4,4)),'Rebased Costs'!$13:$13,'Rebased Costs'!$25:$25,,FALSE)</f>
        <v>6.1115430663522896E-3</v>
      </c>
      <c r="S35" s="152">
        <f>_xlfn.XLOOKUP(VALUE(LEFT(S$4,4)),'Rebased Costs'!$13:$13,'Rebased Costs'!$25:$25,,FALSE)</f>
        <v>3.8878448275416521E-3</v>
      </c>
      <c r="T35" s="152">
        <f>_xlfn.XLOOKUP(VALUE(LEFT(T$4,4)),'Rebased Costs'!$13:$13,'Rebased Costs'!$25:$25,,FALSE)</f>
        <v>2.9879564149106687E-3</v>
      </c>
      <c r="U35" s="152">
        <f>_xlfn.XLOOKUP(VALUE(LEFT(U$4,4)),'Rebased Costs'!$13:$13,'Rebased Costs'!$25:$25,,FALSE)</f>
        <v>2.1093064437426468E-3</v>
      </c>
      <c r="V35" s="152">
        <f>_xlfn.XLOOKUP(VALUE(LEFT(V$4,4)),'Rebased Costs'!$13:$13,'Rebased Costs'!$25:$25,,FALSE)</f>
        <v>1.3506219169588784E-3</v>
      </c>
      <c r="W35" s="152">
        <f>_xlfn.XLOOKUP(VALUE(LEFT(W$4,4)),'Rebased Costs'!$13:$13,'Rebased Costs'!$25:$25,,FALSE)</f>
        <v>1.3945885194798042E-3</v>
      </c>
      <c r="X35" s="152">
        <f>_xlfn.XLOOKUP(VALUE(LEFT(X$4,4)),'Rebased Costs'!$13:$13,'Rebased Costs'!$25:$25,,FALSE)</f>
        <v>1.3993051363904428E-3</v>
      </c>
      <c r="Y35" s="152">
        <f>_xlfn.XLOOKUP(VALUE(LEFT(Y$4,4)),'Rebased Costs'!$13:$13,'Rebased Costs'!$25:$25,,FALSE)</f>
        <v>1.4772591106795776E-3</v>
      </c>
      <c r="Z35" s="152">
        <f>_xlfn.XLOOKUP(VALUE(LEFT(Z$4,4)),'Rebased Costs'!$13:$13,'Rebased Costs'!$25:$25,,FALSE)</f>
        <v>1.5134477169513251E-3</v>
      </c>
      <c r="AA35" s="152">
        <f>_xlfn.XLOOKUP(VALUE(LEFT(AA$4,4)),'Rebased Costs'!$13:$13,'Rebased Costs'!$25:$25,,FALSE)</f>
        <v>1.3843550262030583E-3</v>
      </c>
      <c r="AB35" s="133"/>
    </row>
    <row r="36" spans="1:28" x14ac:dyDescent="0.35">
      <c r="A36" s="125" t="s">
        <v>48</v>
      </c>
      <c r="B36" s="153">
        <f>_xlfn.XLOOKUP(VALUE(LEFT(B$4,4)),'Rebased Costs'!$13:$13,'Rebased Costs'!$18:$18,,FALSE)</f>
        <v>0.30832812016201616</v>
      </c>
      <c r="C36" s="153">
        <f>_xlfn.XLOOKUP(VALUE(LEFT(C$4,4)),'Rebased Costs'!$13:$13,'Rebased Costs'!$18:$18,,FALSE)</f>
        <v>0.31284574829625816</v>
      </c>
      <c r="D36" s="153">
        <f>_xlfn.XLOOKUP(VALUE(LEFT(D$4,4)),'Rebased Costs'!$13:$13,'Rebased Costs'!$18:$18,,FALSE)</f>
        <v>0.31736337643050011</v>
      </c>
      <c r="E36" s="153">
        <f>_xlfn.XLOOKUP(VALUE(LEFT(E$4,4)),'Rebased Costs'!$13:$13,'Rebased Costs'!$18:$18,,FALSE)</f>
        <v>0.32301041159830263</v>
      </c>
      <c r="F36" s="153">
        <f>_xlfn.XLOOKUP(VALUE(LEFT(F$4,4)),'Rebased Costs'!$13:$13,'Rebased Costs'!$18:$18,,FALSE)</f>
        <v>0.32752803973254457</v>
      </c>
      <c r="G36" s="153">
        <f>_xlfn.XLOOKUP(VALUE(LEFT(G$4,4)),'Rebased Costs'!$13:$13,'Rebased Costs'!$18:$18,,FALSE)</f>
        <v>0.33204566786678663</v>
      </c>
      <c r="H36" s="153">
        <f>_xlfn.XLOOKUP(VALUE(LEFT(H$4,4)),'Rebased Costs'!$13:$13,'Rebased Costs'!$18:$18,,FALSE)</f>
        <v>0.33769270303458909</v>
      </c>
      <c r="I36" s="153">
        <f>_xlfn.XLOOKUP(VALUE(LEFT(I$4,4)),'Rebased Costs'!$13:$13,'Rebased Costs'!$18:$18,,FALSE)</f>
        <v>0.34333973820239155</v>
      </c>
      <c r="J36" s="153">
        <f>_xlfn.XLOOKUP(VALUE(LEFT(J$4,4)),'Rebased Costs'!$13:$13,'Rebased Costs'!$18:$18,,FALSE)</f>
        <v>0.34785736633663356</v>
      </c>
      <c r="K36" s="153">
        <f>_xlfn.XLOOKUP(VALUE(LEFT(K$4,4)),'Rebased Costs'!$13:$13,'Rebased Costs'!$18:$18,,FALSE)</f>
        <v>0.35350440150443607</v>
      </c>
      <c r="L36" s="153">
        <f>_xlfn.XLOOKUP(VALUE(LEFT(L$4,4)),'Rebased Costs'!$13:$13,'Rebased Costs'!$18:$18,,FALSE)</f>
        <v>0.35915143667223859</v>
      </c>
      <c r="M36" s="153">
        <f>_xlfn.XLOOKUP(VALUE(LEFT(M$4,4)),'Rebased Costs'!$13:$13,'Rebased Costs'!$18:$18,,FALSE)</f>
        <v>0.36366906480648054</v>
      </c>
      <c r="N36" s="153">
        <f>_xlfn.XLOOKUP(VALUE(LEFT(N$4,4)),'Rebased Costs'!$13:$13,'Rebased Costs'!$18:$18,,FALSE)</f>
        <v>0.36931609997428311</v>
      </c>
      <c r="O36" s="153">
        <f>_xlfn.XLOOKUP(VALUE(LEFT(O$4,4)),'Rebased Costs'!$13:$13,'Rebased Costs'!$18:$18,,FALSE)</f>
        <v>0.37496313514208557</v>
      </c>
      <c r="P36" s="153">
        <f>_xlfn.XLOOKUP(VALUE(LEFT(P$4,4)),'Rebased Costs'!$13:$13,'Rebased Costs'!$18:$18,,FALSE)</f>
        <v>0.38061017030988803</v>
      </c>
      <c r="Q36" s="153">
        <f>_xlfn.XLOOKUP(VALUE(LEFT(Q$4,4)),'Rebased Costs'!$13:$13,'Rebased Costs'!$18:$18,,FALSE)</f>
        <v>0.38738661251125106</v>
      </c>
      <c r="R36" s="153">
        <f>_xlfn.XLOOKUP(VALUE(LEFT(R$4,4)),'Rebased Costs'!$13:$13,'Rebased Costs'!$18:$18,,FALSE)</f>
        <v>0.39303364767905358</v>
      </c>
      <c r="S36" s="153">
        <f>_xlfn.XLOOKUP(VALUE(LEFT(S$4,4)),'Rebased Costs'!$13:$13,'Rebased Costs'!$18:$18,,FALSE)</f>
        <v>0.39868068284685604</v>
      </c>
      <c r="T36" s="153">
        <f>_xlfn.XLOOKUP(VALUE(LEFT(T$4,4)),'Rebased Costs'!$13:$13,'Rebased Costs'!$18:$18,,FALSE)</f>
        <v>0.4043277180146585</v>
      </c>
      <c r="U36" s="153">
        <f>_xlfn.XLOOKUP(VALUE(LEFT(U$4,4)),'Rebased Costs'!$13:$13,'Rebased Costs'!$18:$18,,FALSE)</f>
        <v>0.41110416021602153</v>
      </c>
      <c r="V36" s="153">
        <f>_xlfn.XLOOKUP(VALUE(LEFT(V$4,4)),'Rebased Costs'!$13:$13,'Rebased Costs'!$18:$18,,FALSE)</f>
        <v>0.41675119538382399</v>
      </c>
      <c r="W36" s="153">
        <f>_xlfn.XLOOKUP(VALUE(LEFT(W$4,4)),'Rebased Costs'!$13:$13,'Rebased Costs'!$18:$18,,FALSE)</f>
        <v>0.42352763758518702</v>
      </c>
      <c r="X36" s="153">
        <f>_xlfn.XLOOKUP(VALUE(LEFT(X$4,4)),'Rebased Costs'!$13:$13,'Rebased Costs'!$18:$18,,FALSE)</f>
        <v>0.42917467275298948</v>
      </c>
      <c r="Y36" s="153">
        <f>_xlfn.XLOOKUP(VALUE(LEFT(Y$4,4)),'Rebased Costs'!$13:$13,'Rebased Costs'!$18:$18,,FALSE)</f>
        <v>0.43595111495435246</v>
      </c>
      <c r="Z36" s="153">
        <f>_xlfn.XLOOKUP(VALUE(LEFT(Z$4,4)),'Rebased Costs'!$13:$13,'Rebased Costs'!$18:$18,,FALSE)</f>
        <v>0.44272755715571549</v>
      </c>
      <c r="AA36" s="153">
        <f>_xlfn.XLOOKUP(VALUE(LEFT(AA$4,4)),'Rebased Costs'!$13:$13,'Rebased Costs'!$18:$18,,FALSE)</f>
        <v>0.44950399935707847</v>
      </c>
      <c r="AB36" s="133"/>
    </row>
    <row r="37" spans="1:28" x14ac:dyDescent="0.35">
      <c r="A37" s="125" t="s">
        <v>50</v>
      </c>
      <c r="B37" s="153">
        <f>B35*B32</f>
        <v>0</v>
      </c>
      <c r="C37" s="153">
        <f>C35*C32</f>
        <v>18722.616777028215</v>
      </c>
      <c r="D37" s="153">
        <f t="shared" ref="D37:Z37" si="14">D35*D32</f>
        <v>16495.34590617815</v>
      </c>
      <c r="E37" s="153">
        <f t="shared" si="14"/>
        <v>14131.901684386312</v>
      </c>
      <c r="F37" s="153">
        <f t="shared" si="14"/>
        <v>11622.794580226893</v>
      </c>
      <c r="G37" s="153">
        <f t="shared" si="14"/>
        <v>8957.8803362425133</v>
      </c>
      <c r="H37" s="153">
        <f t="shared" si="14"/>
        <v>6840.3918915641907</v>
      </c>
      <c r="I37" s="153">
        <f t="shared" si="14"/>
        <v>5223.4412019176571</v>
      </c>
      <c r="J37" s="153">
        <f t="shared" si="14"/>
        <v>3988.7097731255676</v>
      </c>
      <c r="K37" s="153">
        <f t="shared" si="14"/>
        <v>3045.8475627880189</v>
      </c>
      <c r="L37" s="153">
        <f t="shared" si="14"/>
        <v>2325.8617205613527</v>
      </c>
      <c r="M37" s="153">
        <f t="shared" si="14"/>
        <v>1776.0681162326139</v>
      </c>
      <c r="N37" s="153">
        <f t="shared" si="14"/>
        <v>1356.2362395029825</v>
      </c>
      <c r="O37" s="153">
        <f t="shared" si="14"/>
        <v>1035.6453789862901</v>
      </c>
      <c r="P37" s="153">
        <f t="shared" si="14"/>
        <v>790.83666972998446</v>
      </c>
      <c r="Q37" s="153">
        <f t="shared" si="14"/>
        <v>603.89651793916994</v>
      </c>
      <c r="R37" s="153">
        <f t="shared" si="14"/>
        <v>566.88776999451943</v>
      </c>
      <c r="S37" s="153">
        <f t="shared" si="14"/>
        <v>358.82129965204371</v>
      </c>
      <c r="T37" s="153">
        <f t="shared" si="14"/>
        <v>274.38895825375346</v>
      </c>
      <c r="U37" s="153">
        <f t="shared" si="14"/>
        <v>192.73257898743779</v>
      </c>
      <c r="V37" s="153">
        <f t="shared" si="14"/>
        <v>122.79263728337644</v>
      </c>
      <c r="W37" s="153">
        <f t="shared" si="14"/>
        <v>126.15593903920934</v>
      </c>
      <c r="X37" s="153">
        <f t="shared" si="14"/>
        <v>125.94969610234929</v>
      </c>
      <c r="Y37" s="153">
        <f t="shared" si="14"/>
        <v>132.30140414677277</v>
      </c>
      <c r="Z37" s="153">
        <f t="shared" si="14"/>
        <v>134.86469660252078</v>
      </c>
      <c r="AA37" s="153">
        <f>AA35*AA32</f>
        <v>122.74432437630711</v>
      </c>
      <c r="AB37" s="133">
        <f>SUM(B37:AA37)</f>
        <v>99075.11366084819</v>
      </c>
    </row>
    <row r="38" spans="1:28" x14ac:dyDescent="0.35">
      <c r="A38" s="125" t="s">
        <v>47</v>
      </c>
      <c r="B38" s="153">
        <f>_xlfn.XLOOKUP(VALUE(LEFT(B$4,4)),'Rebased Costs'!$13:$13,'Rebased Costs'!$21:$21,,FALSE)</f>
        <v>1.4600310800254291E-3</v>
      </c>
      <c r="C38" s="153">
        <f>_xlfn.XLOOKUP(VALUE(LEFT(C$4,4)),'Rebased Costs'!$13:$13,'Rebased Costs'!$21:$21,,FALSE)</f>
        <v>1.3502344389293357E-3</v>
      </c>
      <c r="D38" s="153">
        <f>_xlfn.XLOOKUP(VALUE(LEFT(D$4,4)),'Rebased Costs'!$13:$13,'Rebased Costs'!$21:$21,,FALSE)</f>
        <v>1.2342057487705E-3</v>
      </c>
      <c r="E38" s="153">
        <f>_xlfn.XLOOKUP(VALUE(LEFT(E$4,4)),'Rebased Costs'!$13:$13,'Rebased Costs'!$21:$21,,FALSE)</f>
        <v>1.1115912789144264E-3</v>
      </c>
      <c r="F38" s="153">
        <f>_xlfn.XLOOKUP(VALUE(LEFT(F$4,4)),'Rebased Costs'!$13:$13,'Rebased Costs'!$21:$21,,FALSE)</f>
        <v>9.8201722100249903E-4</v>
      </c>
      <c r="G38" s="153">
        <f>_xlfn.XLOOKUP(VALUE(LEFT(G$4,4)),'Rebased Costs'!$13:$13,'Rebased Costs'!$21:$21,,FALSE)</f>
        <v>8.4508854934187811E-4</v>
      </c>
      <c r="H38" s="153">
        <f>_xlfn.XLOOKUP(VALUE(LEFT(H$4,4)),'Rebased Costs'!$13:$13,'Rebased Costs'!$21:$21,,FALSE)</f>
        <v>6.8376730030077887E-4</v>
      </c>
      <c r="I38" s="153">
        <f>_xlfn.XLOOKUP(VALUE(LEFT(I$4,4)),'Rebased Costs'!$13:$13,'Rebased Costs'!$21:$21,,FALSE)</f>
        <v>5.5324110275155856E-4</v>
      </c>
      <c r="J38" s="153">
        <f>_xlfn.XLOOKUP(VALUE(LEFT(J$4,4)),'Rebased Costs'!$13:$13,'Rebased Costs'!$21:$21,,FALSE)</f>
        <v>4.4763140565382746E-4</v>
      </c>
      <c r="K38" s="153">
        <f>_xlfn.XLOOKUP(VALUE(LEFT(K$4,4)),'Rebased Costs'!$13:$13,'Rebased Costs'!$21:$21,,FALSE)</f>
        <v>3.621818305455922E-4</v>
      </c>
      <c r="L38" s="153">
        <f>_xlfn.XLOOKUP(VALUE(LEFT(L$4,4)),'Rebased Costs'!$13:$13,'Rebased Costs'!$21:$21,,FALSE)</f>
        <v>2.9304395697115097E-4</v>
      </c>
      <c r="M38" s="153">
        <f>_xlfn.XLOOKUP(VALUE(LEFT(M$4,4)),'Rebased Costs'!$13:$13,'Rebased Costs'!$21:$21,,FALSE)</f>
        <v>2.3710399991061862E-4</v>
      </c>
      <c r="N38" s="153">
        <f>_xlfn.XLOOKUP(VALUE(LEFT(N$4,4)),'Rebased Costs'!$13:$13,'Rebased Costs'!$21:$21,,FALSE)</f>
        <v>1.9184257322579456E-4</v>
      </c>
      <c r="O38" s="153">
        <f>_xlfn.XLOOKUP(VALUE(LEFT(O$4,4)),'Rebased Costs'!$13:$13,'Rebased Costs'!$21:$21,,FALSE)</f>
        <v>1.5522122324283119E-4</v>
      </c>
      <c r="P38" s="153">
        <f>_xlfn.XLOOKUP(VALUE(LEFT(P$4,4)),'Rebased Costs'!$13:$13,'Rebased Costs'!$21:$21,,FALSE)</f>
        <v>1.2559062224756106E-4</v>
      </c>
      <c r="Q38" s="153">
        <f>_xlfn.XLOOKUP(VALUE(LEFT(Q$4,4)),'Rebased Costs'!$13:$13,'Rebased Costs'!$21:$21,,FALSE)</f>
        <v>1.0161628717391288E-4</v>
      </c>
      <c r="R38" s="153">
        <f>_xlfn.XLOOKUP(VALUE(LEFT(R$4,4)),'Rebased Costs'!$13:$13,'Rebased Costs'!$21:$21,,FALSE)</f>
        <v>8.4355582257695727E-5</v>
      </c>
      <c r="S38" s="153">
        <f>_xlfn.XLOOKUP(VALUE(LEFT(S$4,4)),'Rebased Costs'!$13:$13,'Rebased Costs'!$21:$21,,FALSE)</f>
        <v>8.0054728708178343E-5</v>
      </c>
      <c r="T38" s="153">
        <f>_xlfn.XLOOKUP(VALUE(LEFT(T$4,4)),'Rebased Costs'!$13:$13,'Rebased Costs'!$21:$21,,FALSE)</f>
        <v>7.8420282983293114E-5</v>
      </c>
      <c r="U38" s="153">
        <f>_xlfn.XLOOKUP(VALUE(LEFT(U$4,4)),'Rebased Costs'!$13:$13,'Rebased Costs'!$21:$21,,FALSE)</f>
        <v>7.3707136045188885E-5</v>
      </c>
      <c r="V38" s="153">
        <f>_xlfn.XLOOKUP(VALUE(LEFT(V$4,4)),'Rebased Costs'!$13:$13,'Rebased Costs'!$21:$21,,FALSE)</f>
        <v>6.2594453355408082E-5</v>
      </c>
      <c r="W38" s="153">
        <f>_xlfn.XLOOKUP(VALUE(LEFT(W$4,4)),'Rebased Costs'!$13:$13,'Rebased Costs'!$21:$21,,FALSE)</f>
        <v>5.6830506862920176E-5</v>
      </c>
      <c r="X38" s="153">
        <f>_xlfn.XLOOKUP(VALUE(LEFT(X$4,4)),'Rebased Costs'!$13:$13,'Rebased Costs'!$21:$21,,FALSE)</f>
        <v>5.2400114847931315E-5</v>
      </c>
      <c r="Y38" s="153">
        <f>_xlfn.XLOOKUP(VALUE(LEFT(Y$4,4)),'Rebased Costs'!$13:$13,'Rebased Costs'!$21:$21,,FALSE)</f>
        <v>4.9733154077659295E-5</v>
      </c>
      <c r="Z38" s="153">
        <f>_xlfn.XLOOKUP(VALUE(LEFT(Z$4,4)),'Rebased Costs'!$13:$13,'Rebased Costs'!$21:$21,,FALSE)</f>
        <v>4.6278737645094759E-5</v>
      </c>
      <c r="AA38" s="153">
        <f>_xlfn.XLOOKUP(VALUE(LEFT(AA$4,4)),'Rebased Costs'!$13:$13,'Rebased Costs'!$21:$21,,FALSE)</f>
        <v>4.5484216063039991E-5</v>
      </c>
      <c r="AB38" s="133"/>
    </row>
    <row r="39" spans="1:28" x14ac:dyDescent="0.35">
      <c r="A39" s="125"/>
      <c r="B39" s="133"/>
      <c r="C39" s="133"/>
      <c r="D39" s="133"/>
      <c r="E39" s="133"/>
      <c r="F39" s="133"/>
      <c r="G39" s="133"/>
      <c r="H39" s="133"/>
      <c r="I39" s="133"/>
      <c r="J39" s="133"/>
      <c r="K39" s="133"/>
      <c r="L39" s="133"/>
      <c r="M39" s="133"/>
      <c r="N39" s="133"/>
      <c r="O39" s="133"/>
      <c r="P39" s="133"/>
      <c r="Q39" s="133"/>
      <c r="R39" s="133"/>
      <c r="S39" s="133"/>
      <c r="T39" s="133"/>
      <c r="U39" s="133"/>
      <c r="V39" s="133"/>
      <c r="W39" s="133"/>
      <c r="X39" s="133"/>
      <c r="Y39" s="133"/>
      <c r="Z39" s="133"/>
      <c r="AA39" s="133"/>
      <c r="AB39" s="133"/>
    </row>
    <row r="40" spans="1:28" x14ac:dyDescent="0.35">
      <c r="A40" s="139" t="s">
        <v>53</v>
      </c>
      <c r="B40" s="134"/>
      <c r="C40" s="134"/>
      <c r="D40" s="134"/>
      <c r="E40" s="134"/>
      <c r="F40" s="134"/>
      <c r="G40" s="134"/>
      <c r="H40" s="134"/>
      <c r="I40" s="134"/>
      <c r="J40" s="134"/>
      <c r="K40" s="134"/>
      <c r="L40" s="134"/>
      <c r="M40" s="134"/>
      <c r="N40" s="134"/>
      <c r="O40" s="134"/>
      <c r="P40" s="134"/>
      <c r="Q40" s="134"/>
      <c r="R40" s="134"/>
      <c r="S40" s="134"/>
      <c r="T40" s="134"/>
      <c r="U40" s="134"/>
      <c r="V40" s="134"/>
      <c r="W40" s="134"/>
      <c r="X40" s="134"/>
      <c r="Y40" s="134"/>
      <c r="Z40" s="134"/>
      <c r="AA40" s="134"/>
      <c r="AB40" s="133"/>
    </row>
    <row r="41" spans="1:28" x14ac:dyDescent="0.35">
      <c r="A41" s="142" t="s">
        <v>52</v>
      </c>
      <c r="B41" s="134">
        <f>B32*B34</f>
        <v>0</v>
      </c>
      <c r="C41" s="134">
        <f>C32*C34</f>
        <v>13786.702819018068</v>
      </c>
      <c r="D41" s="134">
        <f>D32*D34</f>
        <v>12314.607427756373</v>
      </c>
      <c r="E41" s="134">
        <f t="shared" ref="E41:AA41" si="15">E32*E34</f>
        <v>11054.792237590827</v>
      </c>
      <c r="F41" s="134">
        <f t="shared" si="15"/>
        <v>10991.95743774079</v>
      </c>
      <c r="G41" s="134">
        <f t="shared" si="15"/>
        <v>11085.22039004979</v>
      </c>
      <c r="H41" s="134">
        <f t="shared" si="15"/>
        <v>11396.076606649067</v>
      </c>
      <c r="I41" s="134">
        <f t="shared" si="15"/>
        <v>11246.544530139128</v>
      </c>
      <c r="J41" s="134">
        <f t="shared" si="15"/>
        <v>10978.996186757267</v>
      </c>
      <c r="K41" s="134">
        <f t="shared" si="15"/>
        <v>10579.333579969954</v>
      </c>
      <c r="L41" s="134">
        <f t="shared" si="15"/>
        <v>10933.745035132813</v>
      </c>
      <c r="M41" s="134">
        <f t="shared" si="15"/>
        <v>11032.170800604998</v>
      </c>
      <c r="N41" s="134">
        <f t="shared" si="15"/>
        <v>10366.979758905942</v>
      </c>
      <c r="O41" s="134">
        <f t="shared" si="15"/>
        <v>10447.983065010552</v>
      </c>
      <c r="P41" s="134">
        <f t="shared" si="15"/>
        <v>10533.821511660833</v>
      </c>
      <c r="Q41" s="134">
        <f t="shared" si="15"/>
        <v>10501.130027688507</v>
      </c>
      <c r="R41" s="134">
        <f t="shared" si="15"/>
        <v>10492.026562580324</v>
      </c>
      <c r="S41" s="134">
        <f t="shared" si="15"/>
        <v>10692.727809336498</v>
      </c>
      <c r="T41" s="134">
        <f t="shared" si="15"/>
        <v>10409.053022558113</v>
      </c>
      <c r="U41" s="134">
        <f t="shared" si="15"/>
        <v>10358.229014111197</v>
      </c>
      <c r="V41" s="134">
        <f t="shared" si="15"/>
        <v>10173.385493741716</v>
      </c>
      <c r="W41" s="134">
        <f t="shared" si="15"/>
        <v>9910.891540610859</v>
      </c>
      <c r="X41" s="134">
        <f t="shared" si="15"/>
        <v>9692.1808109706526</v>
      </c>
      <c r="Y41" s="134">
        <f t="shared" si="15"/>
        <v>10143.862284700395</v>
      </c>
      <c r="Z41" s="134">
        <f t="shared" si="15"/>
        <v>10034.40714407027</v>
      </c>
      <c r="AA41" s="134">
        <f t="shared" si="15"/>
        <v>9727.7917865297368</v>
      </c>
      <c r="AB41" s="133">
        <f>SUM(B41:AA41)</f>
        <v>268884.61688388471</v>
      </c>
    </row>
    <row r="42" spans="1:28" ht="16.5" x14ac:dyDescent="0.45">
      <c r="A42" s="125" t="s">
        <v>61</v>
      </c>
      <c r="B42" s="134">
        <f>B37*B36</f>
        <v>0</v>
      </c>
      <c r="C42" s="134">
        <f t="shared" ref="C42:AA42" si="16">C37*C36</f>
        <v>5857.2910556734696</v>
      </c>
      <c r="D42" s="134">
        <f t="shared" si="16"/>
        <v>5235.0186721737255</v>
      </c>
      <c r="E42" s="134">
        <f t="shared" si="16"/>
        <v>4564.751379740369</v>
      </c>
      <c r="F42" s="134">
        <f t="shared" si="16"/>
        <v>3806.7911250757575</v>
      </c>
      <c r="G42" s="134">
        <f t="shared" si="16"/>
        <v>2974.4253589184004</v>
      </c>
      <c r="H42" s="134">
        <f t="shared" si="16"/>
        <v>2309.9504276781972</v>
      </c>
      <c r="I42" s="134">
        <f t="shared" si="16"/>
        <v>1793.4149347819939</v>
      </c>
      <c r="J42" s="134">
        <f t="shared" si="16"/>
        <v>1387.5020767606511</v>
      </c>
      <c r="K42" s="134">
        <f t="shared" si="16"/>
        <v>1076.7205197571238</v>
      </c>
      <c r="L42" s="134">
        <f t="shared" si="16"/>
        <v>835.33657844057461</v>
      </c>
      <c r="M42" s="134">
        <f t="shared" si="16"/>
        <v>645.90103086292231</v>
      </c>
      <c r="N42" s="134">
        <f t="shared" si="16"/>
        <v>500.87987861702925</v>
      </c>
      <c r="O42" s="134">
        <f t="shared" si="16"/>
        <v>388.32883820011273</v>
      </c>
      <c r="P42" s="134">
        <f t="shared" si="16"/>
        <v>301.00047955323407</v>
      </c>
      <c r="Q42" s="134">
        <f t="shared" si="16"/>
        <v>233.94142639179501</v>
      </c>
      <c r="R42" s="134">
        <f t="shared" si="16"/>
        <v>222.80596806559032</v>
      </c>
      <c r="S42" s="134">
        <f t="shared" si="16"/>
        <v>143.05512076527313</v>
      </c>
      <c r="T42" s="134">
        <f t="shared" si="16"/>
        <v>110.94306133915953</v>
      </c>
      <c r="U42" s="134">
        <f t="shared" si="16"/>
        <v>79.233165030898647</v>
      </c>
      <c r="V42" s="134">
        <f t="shared" si="16"/>
        <v>51.173978372179441</v>
      </c>
      <c r="W42" s="134">
        <f t="shared" si="16"/>
        <v>53.430526828617204</v>
      </c>
      <c r="X42" s="134">
        <f t="shared" si="16"/>
        <v>54.054419608064229</v>
      </c>
      <c r="Y42" s="134">
        <f t="shared" si="16"/>
        <v>57.676944647811979</v>
      </c>
      <c r="Z42" s="134">
        <f t="shared" si="16"/>
        <v>59.708317673380748</v>
      </c>
      <c r="AA42" s="134">
        <f t="shared" si="16"/>
        <v>55.174064705532579</v>
      </c>
      <c r="AB42" s="133">
        <f>SUM(B42:AA42)</f>
        <v>32798.509349661865</v>
      </c>
    </row>
    <row r="43" spans="1:28" x14ac:dyDescent="0.35">
      <c r="A43" s="125" t="s">
        <v>62</v>
      </c>
      <c r="B43" s="134">
        <f>B38*B32</f>
        <v>0</v>
      </c>
      <c r="C43" s="134">
        <f t="shared" ref="C43:AA43" si="17">C38*C32</f>
        <v>135.02344389293356</v>
      </c>
      <c r="D43" s="134">
        <f t="shared" si="17"/>
        <v>122.80347200266475</v>
      </c>
      <c r="E43" s="134">
        <f t="shared" si="17"/>
        <v>110.0503155907255</v>
      </c>
      <c r="F43" s="134">
        <f t="shared" si="17"/>
        <v>96.736049122688414</v>
      </c>
      <c r="G43" s="134">
        <f t="shared" si="17"/>
        <v>82.831311962134762</v>
      </c>
      <c r="H43" s="134">
        <f t="shared" si="17"/>
        <v>66.684320704384533</v>
      </c>
      <c r="I43" s="134">
        <f t="shared" si="17"/>
        <v>53.684995715605751</v>
      </c>
      <c r="J43" s="134">
        <f t="shared" si="17"/>
        <v>43.219736431912217</v>
      </c>
      <c r="K43" s="134">
        <f t="shared" si="17"/>
        <v>34.794556511456811</v>
      </c>
      <c r="L43" s="134">
        <f t="shared" si="17"/>
        <v>28.011766446938434</v>
      </c>
      <c r="M43" s="134">
        <f t="shared" si="17"/>
        <v>22.551201628894482</v>
      </c>
      <c r="N43" s="134">
        <f t="shared" si="17"/>
        <v>18.155109777542648</v>
      </c>
      <c r="O43" s="134">
        <f t="shared" si="17"/>
        <v>14.615984392259763</v>
      </c>
      <c r="P43" s="134">
        <f t="shared" si="17"/>
        <v>11.766769927165713</v>
      </c>
      <c r="Q43" s="134">
        <f t="shared" si="17"/>
        <v>9.4729763526686863</v>
      </c>
      <c r="R43" s="134">
        <f t="shared" si="17"/>
        <v>7.8245620448840443</v>
      </c>
      <c r="S43" s="134">
        <f t="shared" si="17"/>
        <v>7.3885000746091585</v>
      </c>
      <c r="T43" s="134">
        <f t="shared" si="17"/>
        <v>7.2014637316567631</v>
      </c>
      <c r="U43" s="134">
        <f t="shared" si="17"/>
        <v>6.7348044481204905</v>
      </c>
      <c r="V43" s="134">
        <f t="shared" si="17"/>
        <v>5.6908139208404869</v>
      </c>
      <c r="W43" s="134">
        <f t="shared" si="17"/>
        <v>5.1409472107516159</v>
      </c>
      <c r="X43" s="134">
        <f t="shared" si="17"/>
        <v>4.7164684593737096</v>
      </c>
      <c r="Y43" s="134">
        <f t="shared" si="17"/>
        <v>4.4540365800115183</v>
      </c>
      <c r="Z43" s="134">
        <f t="shared" si="17"/>
        <v>4.1239402205620381</v>
      </c>
      <c r="AA43" s="134">
        <f t="shared" si="17"/>
        <v>4.032873984469437</v>
      </c>
      <c r="AB43" s="133">
        <f>SUM(B43:AA43)</f>
        <v>907.71042113525516</v>
      </c>
    </row>
    <row r="44" spans="1:28" x14ac:dyDescent="0.35">
      <c r="A44" s="139" t="s">
        <v>15</v>
      </c>
      <c r="B44" s="134">
        <f>SUM(B41:B43)</f>
        <v>0</v>
      </c>
      <c r="C44" s="134">
        <f t="shared" ref="C44:AA44" si="18">SUM(C41:C43)</f>
        <v>19779.017318584469</v>
      </c>
      <c r="D44" s="134">
        <f t="shared" si="18"/>
        <v>17672.429571932764</v>
      </c>
      <c r="E44" s="134">
        <f t="shared" si="18"/>
        <v>15729.593932921924</v>
      </c>
      <c r="F44" s="134">
        <f t="shared" si="18"/>
        <v>14895.484611939235</v>
      </c>
      <c r="G44" s="134">
        <f t="shared" si="18"/>
        <v>14142.477060930325</v>
      </c>
      <c r="H44" s="134">
        <f t="shared" si="18"/>
        <v>13772.711355031648</v>
      </c>
      <c r="I44" s="134">
        <f t="shared" si="18"/>
        <v>13093.644460636728</v>
      </c>
      <c r="J44" s="134">
        <f t="shared" si="18"/>
        <v>12409.717999949831</v>
      </c>
      <c r="K44" s="134">
        <f t="shared" si="18"/>
        <v>11690.848656238535</v>
      </c>
      <c r="L44" s="134">
        <f t="shared" si="18"/>
        <v>11797.093380020326</v>
      </c>
      <c r="M44" s="134">
        <f t="shared" si="18"/>
        <v>11700.623033096814</v>
      </c>
      <c r="N44" s="134">
        <f t="shared" si="18"/>
        <v>10886.014747300515</v>
      </c>
      <c r="O44" s="134">
        <f t="shared" si="18"/>
        <v>10850.927887602924</v>
      </c>
      <c r="P44" s="134">
        <f t="shared" si="18"/>
        <v>10846.588761141233</v>
      </c>
      <c r="Q44" s="134">
        <f t="shared" si="18"/>
        <v>10744.54443043297</v>
      </c>
      <c r="R44" s="134">
        <f t="shared" si="18"/>
        <v>10722.657092690797</v>
      </c>
      <c r="S44" s="134">
        <f t="shared" si="18"/>
        <v>10843.17143017638</v>
      </c>
      <c r="T44" s="134">
        <f t="shared" si="18"/>
        <v>10527.19754762893</v>
      </c>
      <c r="U44" s="134">
        <f t="shared" si="18"/>
        <v>10444.196983590216</v>
      </c>
      <c r="V44" s="134">
        <f t="shared" si="18"/>
        <v>10230.250286034736</v>
      </c>
      <c r="W44" s="134">
        <f t="shared" si="18"/>
        <v>9969.4630146502277</v>
      </c>
      <c r="X44" s="134">
        <f t="shared" si="18"/>
        <v>9750.9516990380907</v>
      </c>
      <c r="Y44" s="134">
        <f t="shared" si="18"/>
        <v>10205.993265928219</v>
      </c>
      <c r="Z44" s="134">
        <f t="shared" si="18"/>
        <v>10098.239401964214</v>
      </c>
      <c r="AA44" s="134">
        <f t="shared" si="18"/>
        <v>9786.9987252197388</v>
      </c>
      <c r="AB44" s="133">
        <f>SUM(B44:AA44)</f>
        <v>302590.83665468183</v>
      </c>
    </row>
    <row r="45" spans="1:28" x14ac:dyDescent="0.35">
      <c r="A45" s="139" t="s">
        <v>16</v>
      </c>
      <c r="B45" s="134">
        <f>+B44</f>
        <v>0</v>
      </c>
      <c r="C45" s="134">
        <f>B45+C44</f>
        <v>19779.017318584469</v>
      </c>
      <c r="D45" s="134">
        <f t="shared" ref="D45:AA45" si="19">C45+D44</f>
        <v>37451.446890517233</v>
      </c>
      <c r="E45" s="134">
        <f t="shared" si="19"/>
        <v>53181.040823439158</v>
      </c>
      <c r="F45" s="134">
        <f t="shared" si="19"/>
        <v>68076.525435378397</v>
      </c>
      <c r="G45" s="134">
        <f t="shared" si="19"/>
        <v>82219.00249630872</v>
      </c>
      <c r="H45" s="134">
        <f t="shared" si="19"/>
        <v>95991.713851340362</v>
      </c>
      <c r="I45" s="134">
        <f t="shared" si="19"/>
        <v>109085.35831197709</v>
      </c>
      <c r="J45" s="134">
        <f t="shared" si="19"/>
        <v>121495.07631192692</v>
      </c>
      <c r="K45" s="134">
        <f t="shared" si="19"/>
        <v>133185.92496816546</v>
      </c>
      <c r="L45" s="134">
        <f t="shared" si="19"/>
        <v>144983.01834818578</v>
      </c>
      <c r="M45" s="134">
        <f t="shared" si="19"/>
        <v>156683.64138128259</v>
      </c>
      <c r="N45" s="134">
        <f t="shared" si="19"/>
        <v>167569.6561285831</v>
      </c>
      <c r="O45" s="134">
        <f t="shared" si="19"/>
        <v>178420.58401618601</v>
      </c>
      <c r="P45" s="134">
        <f t="shared" si="19"/>
        <v>189267.17277732724</v>
      </c>
      <c r="Q45" s="134">
        <f t="shared" si="19"/>
        <v>200011.7172077602</v>
      </c>
      <c r="R45" s="134">
        <f t="shared" si="19"/>
        <v>210734.37430045099</v>
      </c>
      <c r="S45" s="134">
        <f t="shared" si="19"/>
        <v>221577.54573062737</v>
      </c>
      <c r="T45" s="134">
        <f t="shared" si="19"/>
        <v>232104.7432782563</v>
      </c>
      <c r="U45" s="134">
        <f t="shared" si="19"/>
        <v>242548.94026184652</v>
      </c>
      <c r="V45" s="134">
        <f t="shared" si="19"/>
        <v>252779.19054788127</v>
      </c>
      <c r="W45" s="134">
        <f t="shared" si="19"/>
        <v>262748.65356253152</v>
      </c>
      <c r="X45" s="134">
        <f t="shared" si="19"/>
        <v>272499.60526156961</v>
      </c>
      <c r="Y45" s="134">
        <f t="shared" si="19"/>
        <v>282705.59852749784</v>
      </c>
      <c r="Z45" s="134">
        <f t="shared" si="19"/>
        <v>292803.83792946208</v>
      </c>
      <c r="AA45" s="134">
        <f t="shared" si="19"/>
        <v>302590.83665468183</v>
      </c>
      <c r="AB45" s="133"/>
    </row>
    <row r="46" spans="1:28" x14ac:dyDescent="0.35">
      <c r="A46" s="139"/>
      <c r="B46" s="134"/>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c r="AA46" s="134"/>
      <c r="AB46" s="133"/>
    </row>
    <row r="47" spans="1:28" x14ac:dyDescent="0.35">
      <c r="A47" s="139" t="s">
        <v>17</v>
      </c>
      <c r="B47" s="133">
        <f t="shared" ref="B47:Y47" si="20">B27-B44</f>
        <v>312149.25393750006</v>
      </c>
      <c r="C47" s="133">
        <f>C27-C44</f>
        <v>-15904.017318584469</v>
      </c>
      <c r="D47" s="133">
        <f t="shared" si="20"/>
        <v>-13797.429571932764</v>
      </c>
      <c r="E47" s="133">
        <f t="shared" si="20"/>
        <v>-11854.593932921924</v>
      </c>
      <c r="F47" s="133">
        <f t="shared" si="20"/>
        <v>-11020.484611939235</v>
      </c>
      <c r="G47" s="133">
        <f t="shared" si="20"/>
        <v>-10267.477060930325</v>
      </c>
      <c r="H47" s="133">
        <f t="shared" si="20"/>
        <v>-9897.7113550316481</v>
      </c>
      <c r="I47" s="133">
        <f t="shared" si="20"/>
        <v>-9218.6444606367277</v>
      </c>
      <c r="J47" s="133">
        <f t="shared" si="20"/>
        <v>-8534.7179999498312</v>
      </c>
      <c r="K47" s="133">
        <f t="shared" si="20"/>
        <v>-7815.8486562385351</v>
      </c>
      <c r="L47" s="133">
        <f t="shared" si="20"/>
        <v>-7922.0933800203256</v>
      </c>
      <c r="M47" s="133">
        <f t="shared" si="20"/>
        <v>-7825.6230330968137</v>
      </c>
      <c r="N47" s="133">
        <f t="shared" si="20"/>
        <v>-7011.0147473005145</v>
      </c>
      <c r="O47" s="133">
        <f t="shared" si="20"/>
        <v>-6975.9278876029239</v>
      </c>
      <c r="P47" s="133">
        <f t="shared" si="20"/>
        <v>-6971.5887611412327</v>
      </c>
      <c r="Q47" s="133">
        <f t="shared" si="20"/>
        <v>-6869.5444304329703</v>
      </c>
      <c r="R47" s="133">
        <f t="shared" si="20"/>
        <v>-6847.6570926907971</v>
      </c>
      <c r="S47" s="133">
        <f t="shared" si="20"/>
        <v>-6968.1714301763805</v>
      </c>
      <c r="T47" s="133">
        <f t="shared" si="20"/>
        <v>-6652.1975476289299</v>
      </c>
      <c r="U47" s="133">
        <f t="shared" si="20"/>
        <v>-6569.1969835902164</v>
      </c>
      <c r="V47" s="133">
        <f t="shared" si="20"/>
        <v>-6355.2502860347358</v>
      </c>
      <c r="W47" s="133">
        <f t="shared" si="20"/>
        <v>-6094.4630146502277</v>
      </c>
      <c r="X47" s="133">
        <f t="shared" si="20"/>
        <v>-5875.9516990380907</v>
      </c>
      <c r="Y47" s="133">
        <f t="shared" si="20"/>
        <v>-6330.9932659282185</v>
      </c>
      <c r="Z47" s="133">
        <f>Z27-Z44</f>
        <v>-6223.2394019642143</v>
      </c>
      <c r="AA47" s="133">
        <f>AA27-AA44</f>
        <v>-5911.9987252197388</v>
      </c>
      <c r="AB47" s="133">
        <f>SUM(B47:AA47)</f>
        <v>106433.41728281829</v>
      </c>
    </row>
    <row r="48" spans="1:28" x14ac:dyDescent="0.35">
      <c r="A48" s="143">
        <v>3.5000000000000003E-2</v>
      </c>
      <c r="B48" s="153">
        <f t="shared" ref="B48:AA48" si="21">1/(1+$A$48)^B3</f>
        <v>1</v>
      </c>
      <c r="C48" s="153">
        <f t="shared" si="21"/>
        <v>0.96618357487922713</v>
      </c>
      <c r="D48" s="153">
        <f t="shared" si="21"/>
        <v>0.93351070036640305</v>
      </c>
      <c r="E48" s="153">
        <f t="shared" si="21"/>
        <v>0.90194270566802237</v>
      </c>
      <c r="F48" s="153">
        <f t="shared" si="21"/>
        <v>0.87144222769857238</v>
      </c>
      <c r="G48" s="153">
        <f t="shared" si="21"/>
        <v>0.84197316685852419</v>
      </c>
      <c r="H48" s="153">
        <f t="shared" si="21"/>
        <v>0.81350064430775282</v>
      </c>
      <c r="I48" s="153">
        <f t="shared" si="21"/>
        <v>0.78599096068381913</v>
      </c>
      <c r="J48" s="153">
        <f t="shared" si="21"/>
        <v>0.75941155621625056</v>
      </c>
      <c r="K48" s="153">
        <f t="shared" si="21"/>
        <v>0.73373097218961414</v>
      </c>
      <c r="L48" s="153">
        <f t="shared" si="21"/>
        <v>0.70891881370977217</v>
      </c>
      <c r="M48" s="153">
        <f t="shared" si="21"/>
        <v>0.68494571372924851</v>
      </c>
      <c r="N48" s="153">
        <f t="shared" si="21"/>
        <v>0.66178329828912896</v>
      </c>
      <c r="O48" s="153">
        <f t="shared" si="21"/>
        <v>0.63940415293635666</v>
      </c>
      <c r="P48" s="153">
        <f t="shared" si="21"/>
        <v>0.61778179027667302</v>
      </c>
      <c r="Q48" s="153">
        <f t="shared" si="21"/>
        <v>0.59689061862480497</v>
      </c>
      <c r="R48" s="153">
        <f t="shared" si="21"/>
        <v>0.57670591171478747</v>
      </c>
      <c r="S48" s="153">
        <f t="shared" si="21"/>
        <v>0.55720377943457733</v>
      </c>
      <c r="T48" s="153">
        <f t="shared" si="21"/>
        <v>0.53836113955031628</v>
      </c>
      <c r="U48" s="153">
        <f t="shared" si="21"/>
        <v>0.52015569038677911</v>
      </c>
      <c r="V48" s="153">
        <f t="shared" si="21"/>
        <v>0.50256588443167061</v>
      </c>
      <c r="W48" s="153">
        <f t="shared" si="21"/>
        <v>0.48557090283253213</v>
      </c>
      <c r="X48" s="153">
        <f t="shared" si="21"/>
        <v>0.46915063075606966</v>
      </c>
      <c r="Y48" s="153">
        <f t="shared" si="21"/>
        <v>0.45328563358074364</v>
      </c>
      <c r="Z48" s="153">
        <f t="shared" si="21"/>
        <v>0.43795713389443841</v>
      </c>
      <c r="AA48" s="153">
        <f t="shared" si="21"/>
        <v>0.42314698926998884</v>
      </c>
      <c r="AB48" s="133"/>
    </row>
    <row r="49" spans="1:28" x14ac:dyDescent="0.35">
      <c r="A49" s="144">
        <v>1.4999999999999999E-2</v>
      </c>
      <c r="B49" s="153">
        <f t="shared" ref="B49:AA49" si="22">1/(1+$A$49)^B3</f>
        <v>1</v>
      </c>
      <c r="C49" s="153">
        <f t="shared" si="22"/>
        <v>0.98522167487684742</v>
      </c>
      <c r="D49" s="153">
        <f t="shared" si="22"/>
        <v>0.9706617486471405</v>
      </c>
      <c r="E49" s="153">
        <f t="shared" si="22"/>
        <v>0.95631699374102519</v>
      </c>
      <c r="F49" s="153">
        <f t="shared" si="22"/>
        <v>0.94218423028672449</v>
      </c>
      <c r="G49" s="153">
        <f t="shared" si="22"/>
        <v>0.92826032540563996</v>
      </c>
      <c r="H49" s="153">
        <f t="shared" si="22"/>
        <v>0.91454219251787205</v>
      </c>
      <c r="I49" s="153">
        <f t="shared" si="22"/>
        <v>0.90102679065800217</v>
      </c>
      <c r="J49" s="153">
        <f t="shared" si="22"/>
        <v>0.88771112380098749</v>
      </c>
      <c r="K49" s="153">
        <f t="shared" si="22"/>
        <v>0.87459224019801729</v>
      </c>
      <c r="L49" s="153">
        <f t="shared" si="22"/>
        <v>0.86166723172218462</v>
      </c>
      <c r="M49" s="153">
        <f t="shared" si="22"/>
        <v>0.8489332332238273</v>
      </c>
      <c r="N49" s="153">
        <f t="shared" si="22"/>
        <v>0.83638742189539661</v>
      </c>
      <c r="O49" s="153">
        <f t="shared" si="22"/>
        <v>0.82402701664571099</v>
      </c>
      <c r="P49" s="153">
        <f t="shared" si="22"/>
        <v>0.81184927748345925</v>
      </c>
      <c r="Q49" s="153">
        <f t="shared" si="22"/>
        <v>0.79985150490981216</v>
      </c>
      <c r="R49" s="153">
        <f t="shared" si="22"/>
        <v>0.78803103932001206</v>
      </c>
      <c r="S49" s="153">
        <f t="shared" si="22"/>
        <v>0.77638526041380518</v>
      </c>
      <c r="T49" s="153">
        <f t="shared" si="22"/>
        <v>0.76491158661458636</v>
      </c>
      <c r="U49" s="153">
        <f t="shared" si="22"/>
        <v>0.7536074744971295</v>
      </c>
      <c r="V49" s="153">
        <f t="shared" si="22"/>
        <v>0.74247041822377313</v>
      </c>
      <c r="W49" s="153">
        <f t="shared" si="22"/>
        <v>0.73149794898893916</v>
      </c>
      <c r="X49" s="153">
        <f t="shared" si="22"/>
        <v>0.72068763447186135</v>
      </c>
      <c r="Y49" s="153">
        <f t="shared" si="22"/>
        <v>0.71003707829740037</v>
      </c>
      <c r="Z49" s="153">
        <f t="shared" si="22"/>
        <v>0.69954391950482808</v>
      </c>
      <c r="AA49" s="153">
        <f t="shared" si="22"/>
        <v>0.68920583202446117</v>
      </c>
      <c r="AB49" s="133"/>
    </row>
    <row r="50" spans="1:28" x14ac:dyDescent="0.35">
      <c r="A50" s="139" t="s">
        <v>3</v>
      </c>
      <c r="B50" s="133">
        <f>((B47+B43)*B48)-(B43*B49)</f>
        <v>312149.25393750006</v>
      </c>
      <c r="C50" s="133">
        <f t="shared" ref="C50:AA50" si="23">((C47+C43)*C48)-(C43*C49)</f>
        <v>-15368.77089763794</v>
      </c>
      <c r="D50" s="133">
        <f t="shared" si="23"/>
        <v>-12884.610420668489</v>
      </c>
      <c r="E50" s="133">
        <f t="shared" si="23"/>
        <v>-10698.148434017776</v>
      </c>
      <c r="F50" s="133">
        <f t="shared" si="23"/>
        <v>-9610.5589623835695</v>
      </c>
      <c r="G50" s="133">
        <f t="shared" si="23"/>
        <v>-8652.0874551867</v>
      </c>
      <c r="H50" s="133">
        <f t="shared" si="23"/>
        <v>-8058.5324514957183</v>
      </c>
      <c r="I50" s="133">
        <f t="shared" si="23"/>
        <v>-7251.9469138577342</v>
      </c>
      <c r="J50" s="133">
        <f t="shared" si="23"/>
        <v>-6486.9085517040876</v>
      </c>
      <c r="K50" s="133">
        <f t="shared" si="23"/>
        <v>-5739.6314383787831</v>
      </c>
      <c r="L50" s="133">
        <f t="shared" si="23"/>
        <v>-5620.3997940725521</v>
      </c>
      <c r="M50" s="133">
        <f t="shared" si="23"/>
        <v>-5363.8250693972877</v>
      </c>
      <c r="N50" s="133">
        <f t="shared" si="23"/>
        <v>-4642.9424208539422</v>
      </c>
      <c r="O50" s="133">
        <f t="shared" si="23"/>
        <v>-4463.1357068122852</v>
      </c>
      <c r="P50" s="133">
        <f t="shared" si="23"/>
        <v>-4309.2041334028681</v>
      </c>
      <c r="Q50" s="133">
        <f t="shared" si="23"/>
        <v>-4102.2892684280141</v>
      </c>
      <c r="R50" s="133">
        <f t="shared" si="23"/>
        <v>-3950.7378533230672</v>
      </c>
      <c r="S50" s="133">
        <f t="shared" si="23"/>
        <v>-3884.3108790308906</v>
      </c>
      <c r="T50" s="133">
        <f t="shared" si="23"/>
        <v>-3582.9161470832541</v>
      </c>
      <c r="U50" s="133">
        <f t="shared" si="23"/>
        <v>-3418.577444400164</v>
      </c>
      <c r="V50" s="133">
        <f t="shared" si="23"/>
        <v>-3195.2972328462511</v>
      </c>
      <c r="W50" s="133">
        <f t="shared" si="23"/>
        <v>-2960.5582062651729</v>
      </c>
      <c r="X50" s="133">
        <f t="shared" si="23"/>
        <v>-2757.8928122403104</v>
      </c>
      <c r="Y50" s="133">
        <f t="shared" si="23"/>
        <v>-2870.8918740684326</v>
      </c>
      <c r="Z50" s="133">
        <f t="shared" si="23"/>
        <v>-2726.5908602895324</v>
      </c>
      <c r="AA50" s="133">
        <f t="shared" si="23"/>
        <v>-2502.7174429300271</v>
      </c>
      <c r="AB50" s="133">
        <f>SUM(B50:AA50)</f>
        <v>167045.77126672515</v>
      </c>
    </row>
    <row r="51" spans="1:28" x14ac:dyDescent="0.35">
      <c r="A51" s="139"/>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row>
    <row r="52" spans="1:28" x14ac:dyDescent="0.35">
      <c r="A52" s="139" t="s">
        <v>4</v>
      </c>
      <c r="B52" s="133">
        <f>+B50</f>
        <v>312149.25393750006</v>
      </c>
      <c r="C52" s="133">
        <f>B52+C50</f>
        <v>296780.48303986213</v>
      </c>
      <c r="D52" s="133">
        <f t="shared" ref="D52:AA52" si="24">C52+D50</f>
        <v>283895.87261919363</v>
      </c>
      <c r="E52" s="133">
        <f t="shared" si="24"/>
        <v>273197.72418517584</v>
      </c>
      <c r="F52" s="133">
        <f t="shared" si="24"/>
        <v>263587.1652227923</v>
      </c>
      <c r="G52" s="133">
        <f t="shared" si="24"/>
        <v>254935.0777676056</v>
      </c>
      <c r="H52" s="133">
        <f t="shared" si="24"/>
        <v>246876.54531610987</v>
      </c>
      <c r="I52" s="133">
        <f t="shared" si="24"/>
        <v>239624.59840225213</v>
      </c>
      <c r="J52" s="133">
        <f t="shared" si="24"/>
        <v>233137.68985054805</v>
      </c>
      <c r="K52" s="133">
        <f t="shared" si="24"/>
        <v>227398.05841216928</v>
      </c>
      <c r="L52" s="133">
        <f t="shared" si="24"/>
        <v>221777.65861809673</v>
      </c>
      <c r="M52" s="133">
        <f t="shared" si="24"/>
        <v>216413.83354869945</v>
      </c>
      <c r="N52" s="133">
        <f t="shared" si="24"/>
        <v>211770.89112784551</v>
      </c>
      <c r="O52" s="133">
        <f t="shared" si="24"/>
        <v>207307.75542103322</v>
      </c>
      <c r="P52" s="133">
        <f t="shared" si="24"/>
        <v>202998.55128763034</v>
      </c>
      <c r="Q52" s="133">
        <f t="shared" si="24"/>
        <v>198896.26201920232</v>
      </c>
      <c r="R52" s="133">
        <f t="shared" si="24"/>
        <v>194945.52416587924</v>
      </c>
      <c r="S52" s="133">
        <f t="shared" si="24"/>
        <v>191061.21328684833</v>
      </c>
      <c r="T52" s="133">
        <f t="shared" si="24"/>
        <v>187478.29713976508</v>
      </c>
      <c r="U52" s="133">
        <f t="shared" si="24"/>
        <v>184059.71969536491</v>
      </c>
      <c r="V52" s="133">
        <f t="shared" si="24"/>
        <v>180864.42246251865</v>
      </c>
      <c r="W52" s="133">
        <f t="shared" si="24"/>
        <v>177903.86425625347</v>
      </c>
      <c r="X52" s="133">
        <f t="shared" si="24"/>
        <v>175145.97144401315</v>
      </c>
      <c r="Y52" s="133">
        <f t="shared" si="24"/>
        <v>172275.0795699447</v>
      </c>
      <c r="Z52" s="133">
        <f t="shared" si="24"/>
        <v>169548.48870965518</v>
      </c>
      <c r="AA52" s="133">
        <f t="shared" si="24"/>
        <v>167045.77126672515</v>
      </c>
      <c r="AB52" s="133"/>
    </row>
    <row r="53" spans="1:28" ht="18.5" x14ac:dyDescent="0.45">
      <c r="A53" s="145" t="s">
        <v>56</v>
      </c>
      <c r="B53" s="154">
        <f>AB50</f>
        <v>167045.77126672515</v>
      </c>
    </row>
    <row r="54" spans="1:28" ht="18.5" x14ac:dyDescent="0.45">
      <c r="A54" s="145" t="s">
        <v>57</v>
      </c>
      <c r="B54" s="154">
        <f>NPV(A48,B41:AA41)</f>
        <v>174025.15462831507</v>
      </c>
    </row>
    <row r="55" spans="1:28" ht="20.5" x14ac:dyDescent="0.55000000000000004">
      <c r="A55" s="145" t="s">
        <v>74</v>
      </c>
      <c r="B55" s="154">
        <f>AB37/1000</f>
        <v>99.075113660848189</v>
      </c>
    </row>
    <row r="56" spans="1:28" ht="18.5" x14ac:dyDescent="0.45">
      <c r="A56" s="145" t="s">
        <v>58</v>
      </c>
      <c r="B56" s="154">
        <f>NPV(A48,B42:AA42)</f>
        <v>27071.806837953114</v>
      </c>
    </row>
    <row r="57" spans="1:28" ht="18.5" x14ac:dyDescent="0.45">
      <c r="A57" s="145" t="s">
        <v>59</v>
      </c>
      <c r="B57" s="154">
        <f>NPV(A49,B43:AA43)</f>
        <v>821.67152541466737</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prompt="Select a year" xr:uid="{7EDC6435-DE76-40A2-9A9D-8B243FD1DC3F}">
          <x14:formula1>
            <xm:f>'Rebased Costs'!$A$3:$A$9</xm:f>
          </x14:formula1>
          <xm:sqref>B1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CD007E-7DEC-4595-895A-C7BD581E80E5}">
  <dimension ref="A1:AB57"/>
  <sheetViews>
    <sheetView zoomScale="85" zoomScaleNormal="85" workbookViewId="0">
      <pane xSplit="1" ySplit="4" topLeftCell="B25" activePane="bottomRight" state="frozen"/>
      <selection pane="topRight" activeCell="B1" sqref="B1"/>
      <selection pane="bottomLeft" activeCell="A5" sqref="A5"/>
      <selection pane="bottomRight" activeCell="F50" sqref="F50"/>
    </sheetView>
  </sheetViews>
  <sheetFormatPr defaultRowHeight="14.5" x14ac:dyDescent="0.35"/>
  <cols>
    <col min="1" max="1" width="62.7265625" style="1" bestFit="1" customWidth="1"/>
    <col min="2" max="2" width="19.7265625" bestFit="1" customWidth="1"/>
    <col min="3" max="26" width="15.26953125" bestFit="1" customWidth="1"/>
    <col min="27" max="27" width="15.26953125" customWidth="1"/>
    <col min="28" max="28" width="15.26953125" bestFit="1" customWidth="1"/>
  </cols>
  <sheetData>
    <row r="1" spans="1:28" ht="24" customHeight="1" x14ac:dyDescent="0.45">
      <c r="A1" s="122" t="s">
        <v>71</v>
      </c>
      <c r="B1" s="85">
        <v>2025</v>
      </c>
      <c r="C1" s="135"/>
      <c r="D1" s="135"/>
      <c r="E1" s="135"/>
      <c r="F1" s="135"/>
      <c r="G1" s="135"/>
      <c r="H1" s="135"/>
      <c r="I1" s="135"/>
      <c r="J1" s="135"/>
      <c r="K1" s="135"/>
      <c r="L1" s="135"/>
      <c r="M1" s="135"/>
      <c r="N1" s="135"/>
      <c r="O1" s="135"/>
      <c r="P1" s="135"/>
      <c r="Q1" s="135"/>
      <c r="R1" s="135"/>
      <c r="S1" s="135"/>
      <c r="T1" s="135"/>
      <c r="U1" s="135"/>
      <c r="V1" s="135"/>
      <c r="W1" s="135"/>
      <c r="X1" s="135"/>
      <c r="Y1" s="135"/>
      <c r="Z1" s="135"/>
      <c r="AA1" s="135"/>
      <c r="AB1" s="136"/>
    </row>
    <row r="2" spans="1:28" ht="29.5" thickBot="1" x14ac:dyDescent="0.4">
      <c r="A2" s="123" t="s">
        <v>0</v>
      </c>
      <c r="B2" s="74" t="s">
        <v>131</v>
      </c>
      <c r="C2" s="75"/>
      <c r="D2" s="75"/>
      <c r="E2" s="76"/>
      <c r="F2" s="137"/>
      <c r="G2" s="137"/>
      <c r="H2" s="137"/>
      <c r="I2" s="137"/>
      <c r="J2" s="137"/>
      <c r="K2" s="137"/>
      <c r="L2" s="137"/>
      <c r="M2" s="137"/>
      <c r="N2" s="137"/>
      <c r="O2" s="137"/>
      <c r="P2" s="137"/>
      <c r="Q2" s="137"/>
      <c r="R2" s="137"/>
      <c r="S2" s="137"/>
      <c r="T2" s="137"/>
      <c r="U2" s="137"/>
      <c r="V2" s="137"/>
      <c r="W2" s="137"/>
      <c r="X2" s="137"/>
      <c r="Y2" s="137"/>
      <c r="Z2" s="137"/>
      <c r="AA2" s="137"/>
      <c r="AB2" s="138"/>
    </row>
    <row r="3" spans="1:28" x14ac:dyDescent="0.35">
      <c r="A3" s="124" t="s">
        <v>1</v>
      </c>
      <c r="B3" s="127">
        <v>0</v>
      </c>
      <c r="C3" s="127">
        <f>B3+1</f>
        <v>1</v>
      </c>
      <c r="D3" s="127">
        <f t="shared" ref="D3:S4" si="0">C3+1</f>
        <v>2</v>
      </c>
      <c r="E3" s="127">
        <f t="shared" si="0"/>
        <v>3</v>
      </c>
      <c r="F3" s="128">
        <f t="shared" si="0"/>
        <v>4</v>
      </c>
      <c r="G3" s="128">
        <f t="shared" si="0"/>
        <v>5</v>
      </c>
      <c r="H3" s="128">
        <f t="shared" si="0"/>
        <v>6</v>
      </c>
      <c r="I3" s="128">
        <f t="shared" si="0"/>
        <v>7</v>
      </c>
      <c r="J3" s="128">
        <f t="shared" si="0"/>
        <v>8</v>
      </c>
      <c r="K3" s="128">
        <f t="shared" si="0"/>
        <v>9</v>
      </c>
      <c r="L3" s="128">
        <f t="shared" si="0"/>
        <v>10</v>
      </c>
      <c r="M3" s="128">
        <f t="shared" si="0"/>
        <v>11</v>
      </c>
      <c r="N3" s="128">
        <f t="shared" si="0"/>
        <v>12</v>
      </c>
      <c r="O3" s="128">
        <f t="shared" si="0"/>
        <v>13</v>
      </c>
      <c r="P3" s="128">
        <f t="shared" si="0"/>
        <v>14</v>
      </c>
      <c r="Q3" s="128">
        <f t="shared" si="0"/>
        <v>15</v>
      </c>
      <c r="R3" s="128">
        <f t="shared" si="0"/>
        <v>16</v>
      </c>
      <c r="S3" s="128">
        <f t="shared" si="0"/>
        <v>17</v>
      </c>
      <c r="T3" s="128">
        <f t="shared" ref="T3:Z4" si="1">S3+1</f>
        <v>18</v>
      </c>
      <c r="U3" s="128">
        <f t="shared" si="1"/>
        <v>19</v>
      </c>
      <c r="V3" s="128">
        <f t="shared" si="1"/>
        <v>20</v>
      </c>
      <c r="W3" s="128">
        <f t="shared" si="1"/>
        <v>21</v>
      </c>
      <c r="X3" s="128">
        <f t="shared" si="1"/>
        <v>22</v>
      </c>
      <c r="Y3" s="128">
        <f t="shared" si="1"/>
        <v>23</v>
      </c>
      <c r="Z3" s="128">
        <f t="shared" si="1"/>
        <v>24</v>
      </c>
      <c r="AA3" s="128">
        <f>Z3+1</f>
        <v>25</v>
      </c>
      <c r="AB3" s="129" t="s">
        <v>2</v>
      </c>
    </row>
    <row r="4" spans="1:28" x14ac:dyDescent="0.35">
      <c r="A4" s="125"/>
      <c r="B4" s="130">
        <f>B1</f>
        <v>2025</v>
      </c>
      <c r="C4" s="131">
        <f>B4+1</f>
        <v>2026</v>
      </c>
      <c r="D4" s="131">
        <f t="shared" si="0"/>
        <v>2027</v>
      </c>
      <c r="E4" s="131">
        <f t="shared" si="0"/>
        <v>2028</v>
      </c>
      <c r="F4" s="131">
        <f t="shared" si="0"/>
        <v>2029</v>
      </c>
      <c r="G4" s="131">
        <f t="shared" si="0"/>
        <v>2030</v>
      </c>
      <c r="H4" s="131">
        <f t="shared" si="0"/>
        <v>2031</v>
      </c>
      <c r="I4" s="131">
        <f t="shared" si="0"/>
        <v>2032</v>
      </c>
      <c r="J4" s="131">
        <f t="shared" si="0"/>
        <v>2033</v>
      </c>
      <c r="K4" s="131">
        <f t="shared" si="0"/>
        <v>2034</v>
      </c>
      <c r="L4" s="131">
        <f t="shared" si="0"/>
        <v>2035</v>
      </c>
      <c r="M4" s="131">
        <f t="shared" si="0"/>
        <v>2036</v>
      </c>
      <c r="N4" s="131">
        <f t="shared" si="0"/>
        <v>2037</v>
      </c>
      <c r="O4" s="131">
        <f t="shared" si="0"/>
        <v>2038</v>
      </c>
      <c r="P4" s="131">
        <f t="shared" si="0"/>
        <v>2039</v>
      </c>
      <c r="Q4" s="131">
        <f t="shared" si="0"/>
        <v>2040</v>
      </c>
      <c r="R4" s="131">
        <f t="shared" si="0"/>
        <v>2041</v>
      </c>
      <c r="S4" s="131">
        <f t="shared" si="0"/>
        <v>2042</v>
      </c>
      <c r="T4" s="131">
        <f t="shared" si="1"/>
        <v>2043</v>
      </c>
      <c r="U4" s="131">
        <f t="shared" si="1"/>
        <v>2044</v>
      </c>
      <c r="V4" s="131">
        <f t="shared" si="1"/>
        <v>2045</v>
      </c>
      <c r="W4" s="131">
        <f t="shared" si="1"/>
        <v>2046</v>
      </c>
      <c r="X4" s="131">
        <f t="shared" si="1"/>
        <v>2047</v>
      </c>
      <c r="Y4" s="131">
        <f t="shared" si="1"/>
        <v>2048</v>
      </c>
      <c r="Z4" s="131">
        <f t="shared" si="1"/>
        <v>2049</v>
      </c>
      <c r="AA4" s="131">
        <f>Z4+1</f>
        <v>2050</v>
      </c>
      <c r="AB4" s="132"/>
    </row>
    <row r="5" spans="1:28" ht="18.5" x14ac:dyDescent="0.45">
      <c r="A5" s="126" t="s">
        <v>9</v>
      </c>
      <c r="B5" s="133"/>
      <c r="C5" s="134"/>
      <c r="D5" s="134"/>
      <c r="E5" s="134"/>
      <c r="F5" s="134"/>
      <c r="G5" s="134"/>
      <c r="H5" s="134"/>
      <c r="I5" s="134"/>
      <c r="J5" s="134"/>
      <c r="K5" s="134"/>
      <c r="L5" s="134"/>
      <c r="M5" s="134"/>
      <c r="N5" s="134"/>
      <c r="O5" s="134"/>
      <c r="P5" s="134"/>
      <c r="Q5" s="134"/>
      <c r="R5" s="134"/>
      <c r="S5" s="134"/>
      <c r="T5" s="134"/>
      <c r="U5" s="134"/>
      <c r="V5" s="134"/>
      <c r="W5" s="134"/>
      <c r="X5" s="134"/>
      <c r="Y5" s="134"/>
      <c r="Z5" s="134"/>
      <c r="AA5" s="134"/>
      <c r="AB5" s="133"/>
    </row>
    <row r="6" spans="1:28" x14ac:dyDescent="0.35">
      <c r="A6" s="88" t="s">
        <v>109</v>
      </c>
      <c r="B6" s="90">
        <f>'Option 2'!B6*0.9</f>
        <v>47227.5</v>
      </c>
      <c r="C6" s="90"/>
      <c r="D6" s="91"/>
      <c r="E6" s="91"/>
      <c r="F6" s="91"/>
      <c r="G6" s="91"/>
      <c r="H6" s="91"/>
      <c r="I6" s="91"/>
      <c r="J6" s="91"/>
      <c r="K6" s="91"/>
      <c r="L6" s="91"/>
      <c r="M6" s="91"/>
      <c r="N6" s="91"/>
      <c r="O6" s="91"/>
      <c r="P6" s="91"/>
      <c r="Q6" s="91"/>
      <c r="R6" s="91"/>
      <c r="S6" s="91"/>
      <c r="T6" s="91"/>
      <c r="U6" s="91"/>
      <c r="V6" s="91"/>
      <c r="W6" s="91"/>
      <c r="X6" s="91"/>
      <c r="Y6" s="91"/>
      <c r="Z6" s="91"/>
      <c r="AA6" s="91"/>
      <c r="AB6" s="133">
        <f>SUM(B6:AA6)</f>
        <v>47227.5</v>
      </c>
    </row>
    <row r="7" spans="1:28" x14ac:dyDescent="0.35">
      <c r="A7" s="88" t="s">
        <v>110</v>
      </c>
      <c r="B7" s="90">
        <f>'Option 2'!B7*0.9</f>
        <v>20362.5</v>
      </c>
      <c r="C7" s="90"/>
      <c r="D7" s="91"/>
      <c r="E7" s="91"/>
      <c r="F7" s="91"/>
      <c r="G7" s="91"/>
      <c r="H7" s="91"/>
      <c r="I7" s="91"/>
      <c r="J7" s="91"/>
      <c r="K7" s="91"/>
      <c r="L7" s="91"/>
      <c r="M7" s="91"/>
      <c r="N7" s="91"/>
      <c r="O7" s="91"/>
      <c r="P7" s="91"/>
      <c r="Q7" s="91"/>
      <c r="R7" s="91"/>
      <c r="S7" s="91"/>
      <c r="T7" s="91"/>
      <c r="U7" s="91"/>
      <c r="V7" s="91"/>
      <c r="W7" s="91"/>
      <c r="X7" s="91"/>
      <c r="Y7" s="91"/>
      <c r="Z7" s="91"/>
      <c r="AA7" s="91"/>
      <c r="AB7" s="133">
        <f>SUM(B7:AA7)</f>
        <v>20362.5</v>
      </c>
    </row>
    <row r="8" spans="1:28" x14ac:dyDescent="0.35">
      <c r="A8" s="88" t="s">
        <v>111</v>
      </c>
      <c r="B8" s="90">
        <f>'Option 2'!B8*0.9</f>
        <v>11700</v>
      </c>
      <c r="C8" s="90"/>
      <c r="D8" s="91"/>
      <c r="E8" s="91"/>
      <c r="F8" s="91"/>
      <c r="G8" s="91"/>
      <c r="H8" s="91"/>
      <c r="I8" s="91"/>
      <c r="J8" s="91"/>
      <c r="K8" s="91"/>
      <c r="L8" s="91"/>
      <c r="M8" s="91"/>
      <c r="N8" s="91"/>
      <c r="O8" s="91"/>
      <c r="P8" s="91"/>
      <c r="Q8" s="91"/>
      <c r="R8" s="91"/>
      <c r="S8" s="91"/>
      <c r="T8" s="91"/>
      <c r="U8" s="91"/>
      <c r="V8" s="91"/>
      <c r="W8" s="91"/>
      <c r="X8" s="91"/>
      <c r="Y8" s="91"/>
      <c r="Z8" s="91"/>
      <c r="AA8" s="91"/>
      <c r="AB8" s="133">
        <f t="shared" ref="AB8:AB9" si="2">SUM(B8:AA8)</f>
        <v>11700</v>
      </c>
    </row>
    <row r="9" spans="1:28" x14ac:dyDescent="0.35">
      <c r="A9" s="88" t="s">
        <v>112</v>
      </c>
      <c r="B9" s="90">
        <f>'Option 2'!B9*0.9</f>
        <v>29362.5</v>
      </c>
      <c r="C9" s="90"/>
      <c r="D9" s="91"/>
      <c r="E9" s="91"/>
      <c r="F9" s="91"/>
      <c r="G9" s="91"/>
      <c r="H9" s="91"/>
      <c r="I9" s="91"/>
      <c r="J9" s="91"/>
      <c r="K9" s="91"/>
      <c r="L9" s="91"/>
      <c r="M9" s="91"/>
      <c r="N9" s="91"/>
      <c r="O9" s="91"/>
      <c r="P9" s="91"/>
      <c r="Q9" s="91"/>
      <c r="R9" s="91"/>
      <c r="S9" s="91"/>
      <c r="T9" s="91"/>
      <c r="U9" s="91"/>
      <c r="V9" s="91"/>
      <c r="W9" s="91"/>
      <c r="X9" s="91"/>
      <c r="Y9" s="91"/>
      <c r="Z9" s="91"/>
      <c r="AA9" s="91"/>
      <c r="AB9" s="133">
        <f t="shared" si="2"/>
        <v>29362.5</v>
      </c>
    </row>
    <row r="10" spans="1:28" x14ac:dyDescent="0.35">
      <c r="A10" s="88" t="s">
        <v>113</v>
      </c>
      <c r="B10" s="90">
        <f>'Option 2'!B10*0.9</f>
        <v>31050</v>
      </c>
      <c r="C10" s="90"/>
      <c r="D10" s="91"/>
      <c r="E10" s="91"/>
      <c r="F10" s="91"/>
      <c r="G10" s="91"/>
      <c r="H10" s="91"/>
      <c r="I10" s="91"/>
      <c r="J10" s="91"/>
      <c r="K10" s="91"/>
      <c r="L10" s="91"/>
      <c r="M10" s="91"/>
      <c r="N10" s="91"/>
      <c r="O10" s="91"/>
      <c r="P10" s="91"/>
      <c r="Q10" s="91"/>
      <c r="R10" s="91"/>
      <c r="S10" s="91"/>
      <c r="T10" s="91"/>
      <c r="U10" s="91"/>
      <c r="V10" s="91"/>
      <c r="W10" s="91"/>
      <c r="X10" s="91"/>
      <c r="Y10" s="91"/>
      <c r="Z10" s="91"/>
      <c r="AA10" s="91"/>
      <c r="AB10" s="133">
        <f t="shared" ref="AB10:AB18" si="3">SUM(B10:AA10)</f>
        <v>31050</v>
      </c>
    </row>
    <row r="11" spans="1:28" x14ac:dyDescent="0.35">
      <c r="A11" s="88" t="s">
        <v>114</v>
      </c>
      <c r="B11" s="90">
        <f>'Option 2'!B11*0.9</f>
        <v>33266.25</v>
      </c>
      <c r="C11" s="90"/>
      <c r="D11" s="91"/>
      <c r="E11" s="91"/>
      <c r="F11" s="91"/>
      <c r="G11" s="91"/>
      <c r="H11" s="91"/>
      <c r="I11" s="91"/>
      <c r="J11" s="91"/>
      <c r="K11" s="91"/>
      <c r="L11" s="91"/>
      <c r="M11" s="91"/>
      <c r="N11" s="91"/>
      <c r="O11" s="91"/>
      <c r="P11" s="91"/>
      <c r="Q11" s="91"/>
      <c r="R11" s="91"/>
      <c r="S11" s="91"/>
      <c r="T11" s="91"/>
      <c r="U11" s="91"/>
      <c r="V11" s="91"/>
      <c r="W11" s="91"/>
      <c r="X11" s="91"/>
      <c r="Y11" s="91"/>
      <c r="Z11" s="91"/>
      <c r="AA11" s="91"/>
      <c r="AB11" s="133">
        <f t="shared" si="3"/>
        <v>33266.25</v>
      </c>
    </row>
    <row r="12" spans="1:28" x14ac:dyDescent="0.35">
      <c r="A12" s="88" t="s">
        <v>115</v>
      </c>
      <c r="B12" s="90">
        <f>'Option 2'!B12*0.9</f>
        <v>60964.3125</v>
      </c>
      <c r="C12" s="90"/>
      <c r="D12" s="91"/>
      <c r="E12" s="91"/>
      <c r="F12" s="91"/>
      <c r="G12" s="91"/>
      <c r="H12" s="91"/>
      <c r="I12" s="91"/>
      <c r="J12" s="91"/>
      <c r="K12" s="91"/>
      <c r="L12" s="91"/>
      <c r="M12" s="91"/>
      <c r="N12" s="91"/>
      <c r="O12" s="91"/>
      <c r="P12" s="91"/>
      <c r="Q12" s="91"/>
      <c r="R12" s="91"/>
      <c r="S12" s="91"/>
      <c r="T12" s="91"/>
      <c r="U12" s="91"/>
      <c r="V12" s="91"/>
      <c r="W12" s="91"/>
      <c r="X12" s="91"/>
      <c r="Y12" s="91"/>
      <c r="Z12" s="91"/>
      <c r="AA12" s="91"/>
      <c r="AB12" s="133">
        <f t="shared" si="3"/>
        <v>60964.3125</v>
      </c>
    </row>
    <row r="13" spans="1:28" x14ac:dyDescent="0.35">
      <c r="A13" s="88" t="s">
        <v>116</v>
      </c>
      <c r="B13" s="90">
        <f>'Option 2'!B13*0.9</f>
        <v>5726.25</v>
      </c>
      <c r="C13" s="90"/>
      <c r="D13" s="91"/>
      <c r="E13" s="91"/>
      <c r="F13" s="91"/>
      <c r="G13" s="91"/>
      <c r="H13" s="91"/>
      <c r="I13" s="91"/>
      <c r="J13" s="91"/>
      <c r="K13" s="91"/>
      <c r="L13" s="91"/>
      <c r="M13" s="91"/>
      <c r="N13" s="91"/>
      <c r="O13" s="91"/>
      <c r="P13" s="91"/>
      <c r="Q13" s="91"/>
      <c r="R13" s="91"/>
      <c r="S13" s="91"/>
      <c r="T13" s="91"/>
      <c r="U13" s="91"/>
      <c r="V13" s="91"/>
      <c r="W13" s="91"/>
      <c r="X13" s="91"/>
      <c r="Y13" s="91"/>
      <c r="Z13" s="91"/>
      <c r="AA13" s="91"/>
      <c r="AB13" s="133">
        <f t="shared" si="3"/>
        <v>5726.25</v>
      </c>
    </row>
    <row r="14" spans="1:28" x14ac:dyDescent="0.35">
      <c r="A14" s="88" t="s">
        <v>117</v>
      </c>
      <c r="B14" s="90">
        <f>'Option 2'!B14*0.9</f>
        <v>15156.405000000001</v>
      </c>
      <c r="C14" s="90"/>
      <c r="D14" s="91"/>
      <c r="E14" s="91"/>
      <c r="F14" s="91"/>
      <c r="G14" s="91"/>
      <c r="H14" s="91"/>
      <c r="I14" s="91"/>
      <c r="J14" s="91"/>
      <c r="K14" s="91"/>
      <c r="L14" s="91"/>
      <c r="M14" s="91"/>
      <c r="N14" s="91"/>
      <c r="O14" s="91"/>
      <c r="P14" s="91"/>
      <c r="Q14" s="91"/>
      <c r="R14" s="91"/>
      <c r="S14" s="91"/>
      <c r="T14" s="91"/>
      <c r="U14" s="91"/>
      <c r="V14" s="91"/>
      <c r="W14" s="91"/>
      <c r="X14" s="91"/>
      <c r="Y14" s="91"/>
      <c r="Z14" s="91"/>
      <c r="AA14" s="91"/>
      <c r="AB14" s="133">
        <f t="shared" si="3"/>
        <v>15156.405000000001</v>
      </c>
    </row>
    <row r="15" spans="1:28" x14ac:dyDescent="0.35">
      <c r="A15" s="88" t="s">
        <v>118</v>
      </c>
      <c r="B15" s="90">
        <f>'Option 2'!B15*0.9</f>
        <v>12740.785875</v>
      </c>
      <c r="C15" s="89"/>
      <c r="D15" s="89"/>
      <c r="E15" s="89"/>
      <c r="F15" s="89"/>
      <c r="G15" s="89"/>
      <c r="H15" s="89"/>
      <c r="I15" s="89"/>
      <c r="J15" s="89"/>
      <c r="K15" s="89"/>
      <c r="L15" s="89"/>
      <c r="M15" s="89"/>
      <c r="N15" s="89"/>
      <c r="O15" s="89"/>
      <c r="P15" s="89"/>
      <c r="Q15" s="89"/>
      <c r="R15" s="89"/>
      <c r="S15" s="89"/>
      <c r="T15" s="89"/>
      <c r="U15" s="89"/>
      <c r="V15" s="89"/>
      <c r="W15" s="89"/>
      <c r="X15" s="89"/>
      <c r="Y15" s="89"/>
      <c r="Z15" s="89"/>
      <c r="AA15" s="89"/>
      <c r="AB15" s="133">
        <f t="shared" si="3"/>
        <v>12740.785875</v>
      </c>
    </row>
    <row r="16" spans="1:28" x14ac:dyDescent="0.35">
      <c r="A16" s="139" t="s">
        <v>73</v>
      </c>
      <c r="B16" s="147">
        <f>SUM(B6:B15)</f>
        <v>267556.50337499997</v>
      </c>
      <c r="C16" s="147">
        <f>SUM(C6:C15)</f>
        <v>0</v>
      </c>
      <c r="D16" s="147">
        <f t="shared" ref="D16:AA16" si="4">SUM(D6:D15)</f>
        <v>0</v>
      </c>
      <c r="E16" s="147">
        <f t="shared" si="4"/>
        <v>0</v>
      </c>
      <c r="F16" s="147">
        <f t="shared" si="4"/>
        <v>0</v>
      </c>
      <c r="G16" s="147">
        <f t="shared" si="4"/>
        <v>0</v>
      </c>
      <c r="H16" s="147">
        <f t="shared" si="4"/>
        <v>0</v>
      </c>
      <c r="I16" s="147">
        <f t="shared" si="4"/>
        <v>0</v>
      </c>
      <c r="J16" s="147">
        <f t="shared" si="4"/>
        <v>0</v>
      </c>
      <c r="K16" s="147">
        <f t="shared" si="4"/>
        <v>0</v>
      </c>
      <c r="L16" s="147">
        <f t="shared" si="4"/>
        <v>0</v>
      </c>
      <c r="M16" s="147">
        <f t="shared" si="4"/>
        <v>0</v>
      </c>
      <c r="N16" s="147">
        <f t="shared" si="4"/>
        <v>0</v>
      </c>
      <c r="O16" s="147">
        <f t="shared" si="4"/>
        <v>0</v>
      </c>
      <c r="P16" s="147">
        <f t="shared" si="4"/>
        <v>0</v>
      </c>
      <c r="Q16" s="147">
        <f t="shared" si="4"/>
        <v>0</v>
      </c>
      <c r="R16" s="147">
        <f t="shared" si="4"/>
        <v>0</v>
      </c>
      <c r="S16" s="147">
        <f t="shared" si="4"/>
        <v>0</v>
      </c>
      <c r="T16" s="147">
        <f t="shared" si="4"/>
        <v>0</v>
      </c>
      <c r="U16" s="147">
        <f t="shared" si="4"/>
        <v>0</v>
      </c>
      <c r="V16" s="147">
        <f t="shared" si="4"/>
        <v>0</v>
      </c>
      <c r="W16" s="147">
        <f t="shared" si="4"/>
        <v>0</v>
      </c>
      <c r="X16" s="147">
        <f t="shared" si="4"/>
        <v>0</v>
      </c>
      <c r="Y16" s="147">
        <f t="shared" si="4"/>
        <v>0</v>
      </c>
      <c r="Z16" s="147">
        <f t="shared" si="4"/>
        <v>0</v>
      </c>
      <c r="AA16" s="147">
        <f t="shared" si="4"/>
        <v>0</v>
      </c>
      <c r="AB16" s="133">
        <f t="shared" si="3"/>
        <v>267556.50337499997</v>
      </c>
    </row>
    <row r="17" spans="1:28" x14ac:dyDescent="0.35">
      <c r="A17" s="146">
        <v>0.05</v>
      </c>
      <c r="B17" s="148">
        <f>B16*$A$17</f>
        <v>13377.82516875</v>
      </c>
      <c r="C17" s="148">
        <f>C16*$A$17</f>
        <v>0</v>
      </c>
      <c r="D17" s="148">
        <f t="shared" ref="D17:AA17" si="5">D16*$A$17</f>
        <v>0</v>
      </c>
      <c r="E17" s="148">
        <f t="shared" si="5"/>
        <v>0</v>
      </c>
      <c r="F17" s="148">
        <f t="shared" si="5"/>
        <v>0</v>
      </c>
      <c r="G17" s="148">
        <f t="shared" si="5"/>
        <v>0</v>
      </c>
      <c r="H17" s="148">
        <f t="shared" si="5"/>
        <v>0</v>
      </c>
      <c r="I17" s="148">
        <f t="shared" si="5"/>
        <v>0</v>
      </c>
      <c r="J17" s="148">
        <f t="shared" si="5"/>
        <v>0</v>
      </c>
      <c r="K17" s="148">
        <f t="shared" si="5"/>
        <v>0</v>
      </c>
      <c r="L17" s="148">
        <f t="shared" si="5"/>
        <v>0</v>
      </c>
      <c r="M17" s="148">
        <f t="shared" si="5"/>
        <v>0</v>
      </c>
      <c r="N17" s="148">
        <f t="shared" si="5"/>
        <v>0</v>
      </c>
      <c r="O17" s="148">
        <f t="shared" si="5"/>
        <v>0</v>
      </c>
      <c r="P17" s="148">
        <f t="shared" si="5"/>
        <v>0</v>
      </c>
      <c r="Q17" s="148">
        <f t="shared" si="5"/>
        <v>0</v>
      </c>
      <c r="R17" s="148">
        <f t="shared" si="5"/>
        <v>0</v>
      </c>
      <c r="S17" s="148">
        <f t="shared" si="5"/>
        <v>0</v>
      </c>
      <c r="T17" s="148">
        <f t="shared" si="5"/>
        <v>0</v>
      </c>
      <c r="U17" s="148">
        <f t="shared" si="5"/>
        <v>0</v>
      </c>
      <c r="V17" s="148">
        <f t="shared" si="5"/>
        <v>0</v>
      </c>
      <c r="W17" s="148">
        <f t="shared" si="5"/>
        <v>0</v>
      </c>
      <c r="X17" s="148">
        <f t="shared" si="5"/>
        <v>0</v>
      </c>
      <c r="Y17" s="148">
        <f t="shared" si="5"/>
        <v>0</v>
      </c>
      <c r="Z17" s="148">
        <f t="shared" si="5"/>
        <v>0</v>
      </c>
      <c r="AA17" s="148">
        <f t="shared" si="5"/>
        <v>0</v>
      </c>
      <c r="AB17" s="133">
        <f t="shared" si="3"/>
        <v>13377.82516875</v>
      </c>
    </row>
    <row r="18" spans="1:28" x14ac:dyDescent="0.35">
      <c r="A18" s="139" t="s">
        <v>7</v>
      </c>
      <c r="B18" s="148">
        <f>SUM(B16:B17)</f>
        <v>280934.32854374999</v>
      </c>
      <c r="C18" s="148">
        <f t="shared" ref="C18:AA18" si="6">SUM(C16:C17)</f>
        <v>0</v>
      </c>
      <c r="D18" s="148">
        <f t="shared" si="6"/>
        <v>0</v>
      </c>
      <c r="E18" s="148">
        <f t="shared" si="6"/>
        <v>0</v>
      </c>
      <c r="F18" s="148">
        <f t="shared" si="6"/>
        <v>0</v>
      </c>
      <c r="G18" s="148">
        <f t="shared" si="6"/>
        <v>0</v>
      </c>
      <c r="H18" s="148">
        <f t="shared" si="6"/>
        <v>0</v>
      </c>
      <c r="I18" s="148">
        <f t="shared" si="6"/>
        <v>0</v>
      </c>
      <c r="J18" s="148">
        <f t="shared" si="6"/>
        <v>0</v>
      </c>
      <c r="K18" s="148">
        <f t="shared" si="6"/>
        <v>0</v>
      </c>
      <c r="L18" s="148">
        <f t="shared" si="6"/>
        <v>0</v>
      </c>
      <c r="M18" s="148">
        <f t="shared" si="6"/>
        <v>0</v>
      </c>
      <c r="N18" s="148">
        <f t="shared" si="6"/>
        <v>0</v>
      </c>
      <c r="O18" s="148">
        <f t="shared" si="6"/>
        <v>0</v>
      </c>
      <c r="P18" s="148">
        <f t="shared" si="6"/>
        <v>0</v>
      </c>
      <c r="Q18" s="148">
        <f t="shared" si="6"/>
        <v>0</v>
      </c>
      <c r="R18" s="148">
        <f t="shared" si="6"/>
        <v>0</v>
      </c>
      <c r="S18" s="148">
        <f t="shared" si="6"/>
        <v>0</v>
      </c>
      <c r="T18" s="148">
        <f t="shared" si="6"/>
        <v>0</v>
      </c>
      <c r="U18" s="148">
        <f t="shared" si="6"/>
        <v>0</v>
      </c>
      <c r="V18" s="148">
        <f t="shared" si="6"/>
        <v>0</v>
      </c>
      <c r="W18" s="148">
        <f t="shared" si="6"/>
        <v>0</v>
      </c>
      <c r="X18" s="148">
        <f t="shared" si="6"/>
        <v>0</v>
      </c>
      <c r="Y18" s="148">
        <f t="shared" si="6"/>
        <v>0</v>
      </c>
      <c r="Z18" s="148">
        <f t="shared" si="6"/>
        <v>0</v>
      </c>
      <c r="AA18" s="148">
        <f t="shared" si="6"/>
        <v>0</v>
      </c>
      <c r="AB18" s="133">
        <f t="shared" si="3"/>
        <v>280934.32854374999</v>
      </c>
    </row>
    <row r="19" spans="1:28" x14ac:dyDescent="0.35">
      <c r="A19" s="139" t="s">
        <v>8</v>
      </c>
      <c r="B19" s="148">
        <f>+B18</f>
        <v>280934.32854374999</v>
      </c>
      <c r="C19" s="148">
        <f>B19+C18</f>
        <v>280934.32854374999</v>
      </c>
      <c r="D19" s="148">
        <f>C19+D18</f>
        <v>280934.32854374999</v>
      </c>
      <c r="E19" s="148">
        <f t="shared" ref="E19:AA19" si="7">D19+E18</f>
        <v>280934.32854374999</v>
      </c>
      <c r="F19" s="148">
        <f t="shared" si="7"/>
        <v>280934.32854374999</v>
      </c>
      <c r="G19" s="148">
        <f t="shared" si="7"/>
        <v>280934.32854374999</v>
      </c>
      <c r="H19" s="148">
        <f t="shared" si="7"/>
        <v>280934.32854374999</v>
      </c>
      <c r="I19" s="148">
        <f t="shared" si="7"/>
        <v>280934.32854374999</v>
      </c>
      <c r="J19" s="148">
        <f t="shared" si="7"/>
        <v>280934.32854374999</v>
      </c>
      <c r="K19" s="148">
        <f t="shared" si="7"/>
        <v>280934.32854374999</v>
      </c>
      <c r="L19" s="148">
        <f t="shared" si="7"/>
        <v>280934.32854374999</v>
      </c>
      <c r="M19" s="148">
        <f t="shared" si="7"/>
        <v>280934.32854374999</v>
      </c>
      <c r="N19" s="148">
        <f t="shared" si="7"/>
        <v>280934.32854374999</v>
      </c>
      <c r="O19" s="148">
        <f t="shared" si="7"/>
        <v>280934.32854374999</v>
      </c>
      <c r="P19" s="148">
        <f t="shared" si="7"/>
        <v>280934.32854374999</v>
      </c>
      <c r="Q19" s="148">
        <f t="shared" si="7"/>
        <v>280934.32854374999</v>
      </c>
      <c r="R19" s="148">
        <f t="shared" si="7"/>
        <v>280934.32854374999</v>
      </c>
      <c r="S19" s="148">
        <f t="shared" si="7"/>
        <v>280934.32854374999</v>
      </c>
      <c r="T19" s="148">
        <f t="shared" si="7"/>
        <v>280934.32854374999</v>
      </c>
      <c r="U19" s="148">
        <f t="shared" si="7"/>
        <v>280934.32854374999</v>
      </c>
      <c r="V19" s="148">
        <f t="shared" si="7"/>
        <v>280934.32854374999</v>
      </c>
      <c r="W19" s="148">
        <f t="shared" si="7"/>
        <v>280934.32854374999</v>
      </c>
      <c r="X19" s="148">
        <f t="shared" si="7"/>
        <v>280934.32854374999</v>
      </c>
      <c r="Y19" s="148">
        <f t="shared" si="7"/>
        <v>280934.32854374999</v>
      </c>
      <c r="Z19" s="148">
        <f t="shared" si="7"/>
        <v>280934.32854374999</v>
      </c>
      <c r="AA19" s="148">
        <f t="shared" si="7"/>
        <v>280934.32854374999</v>
      </c>
      <c r="AB19" s="133"/>
    </row>
    <row r="20" spans="1:28" ht="18.5" x14ac:dyDescent="0.45">
      <c r="A20" s="126" t="s">
        <v>10</v>
      </c>
      <c r="B20" s="149"/>
      <c r="C20" s="149"/>
      <c r="D20" s="149"/>
      <c r="E20" s="149"/>
      <c r="F20" s="149"/>
      <c r="G20" s="149"/>
      <c r="H20" s="149"/>
      <c r="I20" s="149"/>
      <c r="J20" s="149"/>
      <c r="K20" s="149"/>
      <c r="L20" s="149"/>
      <c r="M20" s="149"/>
      <c r="N20" s="149"/>
      <c r="O20" s="149"/>
      <c r="P20" s="149"/>
      <c r="Q20" s="149"/>
      <c r="R20" s="149"/>
      <c r="S20" s="149"/>
      <c r="T20" s="149"/>
      <c r="U20" s="149"/>
      <c r="V20" s="149"/>
      <c r="W20" s="149"/>
      <c r="X20" s="149"/>
      <c r="Y20" s="149"/>
      <c r="Z20" s="149"/>
      <c r="AA20" s="149"/>
      <c r="AB20" s="133"/>
    </row>
    <row r="21" spans="1:28" x14ac:dyDescent="0.35">
      <c r="A21" s="88" t="s">
        <v>119</v>
      </c>
      <c r="B21" s="89"/>
      <c r="C21" s="89">
        <f>'Option 2'!C21*1.2</f>
        <v>900</v>
      </c>
      <c r="D21" s="89">
        <f>'Option 2'!D21*1.2</f>
        <v>900</v>
      </c>
      <c r="E21" s="89">
        <f>'Option 2'!E21*1.2</f>
        <v>900</v>
      </c>
      <c r="F21" s="89">
        <f>'Option 2'!F21*1.2</f>
        <v>900</v>
      </c>
      <c r="G21" s="89">
        <f>'Option 2'!G21*1.2</f>
        <v>900</v>
      </c>
      <c r="H21" s="89">
        <f>'Option 2'!H21*1.2</f>
        <v>900</v>
      </c>
      <c r="I21" s="89">
        <f>'Option 2'!I21*1.2</f>
        <v>900</v>
      </c>
      <c r="J21" s="89">
        <f>'Option 2'!J21*1.2</f>
        <v>900</v>
      </c>
      <c r="K21" s="89">
        <f>'Option 2'!K21*1.2</f>
        <v>900</v>
      </c>
      <c r="L21" s="89">
        <f>'Option 2'!L21*1.2</f>
        <v>900</v>
      </c>
      <c r="M21" s="89">
        <f>'Option 2'!M21*1.2</f>
        <v>900</v>
      </c>
      <c r="N21" s="89">
        <f>'Option 2'!N21*1.2</f>
        <v>900</v>
      </c>
      <c r="O21" s="89">
        <f>'Option 2'!O21*1.2</f>
        <v>900</v>
      </c>
      <c r="P21" s="89">
        <f>'Option 2'!P21*1.2</f>
        <v>900</v>
      </c>
      <c r="Q21" s="89">
        <f>'Option 2'!Q21*1.2</f>
        <v>900</v>
      </c>
      <c r="R21" s="89">
        <f>'Option 2'!R21*1.2</f>
        <v>900</v>
      </c>
      <c r="S21" s="89">
        <f>'Option 2'!S21*1.2</f>
        <v>900</v>
      </c>
      <c r="T21" s="89">
        <f>'Option 2'!T21*1.2</f>
        <v>900</v>
      </c>
      <c r="U21" s="89">
        <f>'Option 2'!U21*1.2</f>
        <v>900</v>
      </c>
      <c r="V21" s="89">
        <f>'Option 2'!V21*1.2</f>
        <v>900</v>
      </c>
      <c r="W21" s="89">
        <f>'Option 2'!W21*1.2</f>
        <v>900</v>
      </c>
      <c r="X21" s="89">
        <f>'Option 2'!X21*1.2</f>
        <v>900</v>
      </c>
      <c r="Y21" s="89">
        <f>'Option 2'!Y21*1.2</f>
        <v>900</v>
      </c>
      <c r="Z21" s="89">
        <f>'Option 2'!Z21*1.2</f>
        <v>900</v>
      </c>
      <c r="AA21" s="89">
        <f>'Option 2'!AA21*1.2</f>
        <v>900</v>
      </c>
      <c r="AB21" s="133">
        <f>SUM(B21:AA21)</f>
        <v>22500</v>
      </c>
    </row>
    <row r="22" spans="1:28" x14ac:dyDescent="0.35">
      <c r="A22" s="88" t="s">
        <v>120</v>
      </c>
      <c r="B22" s="89"/>
      <c r="C22" s="89">
        <f>'Option 2'!C22*1.2</f>
        <v>3750</v>
      </c>
      <c r="D22" s="89">
        <f>'Option 2'!D22*1.2</f>
        <v>3750</v>
      </c>
      <c r="E22" s="89">
        <f>'Option 2'!E22*1.2</f>
        <v>3750</v>
      </c>
      <c r="F22" s="89">
        <f>'Option 2'!F22*1.2</f>
        <v>3750</v>
      </c>
      <c r="G22" s="89">
        <f>'Option 2'!G22*1.2</f>
        <v>3750</v>
      </c>
      <c r="H22" s="89">
        <f>'Option 2'!H22*1.2</f>
        <v>3750</v>
      </c>
      <c r="I22" s="89">
        <f>'Option 2'!I22*1.2</f>
        <v>3750</v>
      </c>
      <c r="J22" s="89">
        <f>'Option 2'!J22*1.2</f>
        <v>3750</v>
      </c>
      <c r="K22" s="89">
        <f>'Option 2'!K22*1.2</f>
        <v>3750</v>
      </c>
      <c r="L22" s="89">
        <f>'Option 2'!L22*1.2</f>
        <v>3750</v>
      </c>
      <c r="M22" s="89">
        <f>'Option 2'!M22*1.2</f>
        <v>3750</v>
      </c>
      <c r="N22" s="89">
        <f>'Option 2'!N22*1.2</f>
        <v>3750</v>
      </c>
      <c r="O22" s="89">
        <f>'Option 2'!O22*1.2</f>
        <v>3750</v>
      </c>
      <c r="P22" s="89">
        <f>'Option 2'!P22*1.2</f>
        <v>3750</v>
      </c>
      <c r="Q22" s="89">
        <f>'Option 2'!Q22*1.2</f>
        <v>3750</v>
      </c>
      <c r="R22" s="89">
        <f>'Option 2'!R22*1.2</f>
        <v>3750</v>
      </c>
      <c r="S22" s="89">
        <f>'Option 2'!S22*1.2</f>
        <v>3750</v>
      </c>
      <c r="T22" s="89">
        <f>'Option 2'!T22*1.2</f>
        <v>3750</v>
      </c>
      <c r="U22" s="89">
        <f>'Option 2'!U22*1.2</f>
        <v>3750</v>
      </c>
      <c r="V22" s="89">
        <f>'Option 2'!V22*1.2</f>
        <v>3750</v>
      </c>
      <c r="W22" s="89">
        <f>'Option 2'!W22*1.2</f>
        <v>3750</v>
      </c>
      <c r="X22" s="89">
        <f>'Option 2'!X22*1.2</f>
        <v>3750</v>
      </c>
      <c r="Y22" s="89">
        <f>'Option 2'!Y22*1.2</f>
        <v>3750</v>
      </c>
      <c r="Z22" s="89">
        <f>'Option 2'!Z22*1.2</f>
        <v>3750</v>
      </c>
      <c r="AA22" s="89">
        <f>'Option 2'!AA22*1.2</f>
        <v>3750</v>
      </c>
      <c r="AB22" s="133">
        <f>SUM(B22:AA22)</f>
        <v>93750</v>
      </c>
    </row>
    <row r="23" spans="1:28" x14ac:dyDescent="0.35">
      <c r="A23" s="88"/>
      <c r="B23" s="89"/>
      <c r="C23" s="89"/>
      <c r="D23" s="89"/>
      <c r="E23" s="89"/>
      <c r="F23" s="89"/>
      <c r="G23" s="89"/>
      <c r="H23" s="89"/>
      <c r="I23" s="89"/>
      <c r="J23" s="89"/>
      <c r="K23" s="89"/>
      <c r="L23" s="89"/>
      <c r="M23" s="89"/>
      <c r="N23" s="89"/>
      <c r="O23" s="89"/>
      <c r="P23" s="89"/>
      <c r="Q23" s="89"/>
      <c r="R23" s="89"/>
      <c r="S23" s="89"/>
      <c r="T23" s="89"/>
      <c r="U23" s="89"/>
      <c r="V23" s="89"/>
      <c r="W23" s="89"/>
      <c r="X23" s="89"/>
      <c r="Y23" s="89"/>
      <c r="Z23" s="89"/>
      <c r="AA23" s="89"/>
      <c r="AB23" s="133">
        <f>SUM(B23:AA23)</f>
        <v>0</v>
      </c>
    </row>
    <row r="24" spans="1:28" x14ac:dyDescent="0.35">
      <c r="A24" s="88"/>
      <c r="B24" s="89"/>
      <c r="C24" s="89"/>
      <c r="D24" s="89"/>
      <c r="E24" s="89"/>
      <c r="F24" s="89"/>
      <c r="G24" s="89"/>
      <c r="H24" s="89"/>
      <c r="I24" s="89"/>
      <c r="J24" s="89"/>
      <c r="K24" s="89"/>
      <c r="L24" s="89"/>
      <c r="M24" s="89"/>
      <c r="N24" s="89"/>
      <c r="O24" s="89"/>
      <c r="P24" s="89"/>
      <c r="Q24" s="89"/>
      <c r="R24" s="89"/>
      <c r="S24" s="89"/>
      <c r="T24" s="89"/>
      <c r="U24" s="89"/>
      <c r="V24" s="89"/>
      <c r="W24" s="89"/>
      <c r="X24" s="89"/>
      <c r="Y24" s="89"/>
      <c r="Z24" s="89"/>
      <c r="AA24" s="89"/>
      <c r="AB24" s="133">
        <f>SUM(B24:AA24)</f>
        <v>0</v>
      </c>
    </row>
    <row r="25" spans="1:28" x14ac:dyDescent="0.35">
      <c r="A25" s="139" t="s">
        <v>11</v>
      </c>
      <c r="B25" s="148">
        <f t="shared" ref="B25:AA25" si="8">SUM(B21:B24)</f>
        <v>0</v>
      </c>
      <c r="C25" s="148">
        <f t="shared" si="8"/>
        <v>4650</v>
      </c>
      <c r="D25" s="148">
        <f t="shared" si="8"/>
        <v>4650</v>
      </c>
      <c r="E25" s="148">
        <f t="shared" si="8"/>
        <v>4650</v>
      </c>
      <c r="F25" s="148">
        <f t="shared" si="8"/>
        <v>4650</v>
      </c>
      <c r="G25" s="148">
        <f t="shared" si="8"/>
        <v>4650</v>
      </c>
      <c r="H25" s="148">
        <f t="shared" si="8"/>
        <v>4650</v>
      </c>
      <c r="I25" s="148">
        <f t="shared" si="8"/>
        <v>4650</v>
      </c>
      <c r="J25" s="148">
        <f t="shared" si="8"/>
        <v>4650</v>
      </c>
      <c r="K25" s="148">
        <f t="shared" si="8"/>
        <v>4650</v>
      </c>
      <c r="L25" s="148">
        <f t="shared" si="8"/>
        <v>4650</v>
      </c>
      <c r="M25" s="148">
        <f t="shared" si="8"/>
        <v>4650</v>
      </c>
      <c r="N25" s="148">
        <f t="shared" si="8"/>
        <v>4650</v>
      </c>
      <c r="O25" s="148">
        <f t="shared" si="8"/>
        <v>4650</v>
      </c>
      <c r="P25" s="148">
        <f t="shared" si="8"/>
        <v>4650</v>
      </c>
      <c r="Q25" s="148">
        <f t="shared" si="8"/>
        <v>4650</v>
      </c>
      <c r="R25" s="148">
        <f t="shared" si="8"/>
        <v>4650</v>
      </c>
      <c r="S25" s="148">
        <f t="shared" si="8"/>
        <v>4650</v>
      </c>
      <c r="T25" s="148">
        <f t="shared" si="8"/>
        <v>4650</v>
      </c>
      <c r="U25" s="148">
        <f t="shared" si="8"/>
        <v>4650</v>
      </c>
      <c r="V25" s="148">
        <f t="shared" si="8"/>
        <v>4650</v>
      </c>
      <c r="W25" s="148">
        <f t="shared" si="8"/>
        <v>4650</v>
      </c>
      <c r="X25" s="148">
        <f t="shared" si="8"/>
        <v>4650</v>
      </c>
      <c r="Y25" s="148">
        <f t="shared" si="8"/>
        <v>4650</v>
      </c>
      <c r="Z25" s="148">
        <f t="shared" si="8"/>
        <v>4650</v>
      </c>
      <c r="AA25" s="148">
        <f t="shared" si="8"/>
        <v>4650</v>
      </c>
      <c r="AB25" s="133">
        <f>SUM(B25:AA25)</f>
        <v>116250</v>
      </c>
    </row>
    <row r="26" spans="1:28" x14ac:dyDescent="0.35">
      <c r="A26" s="139" t="s">
        <v>12</v>
      </c>
      <c r="B26" s="148">
        <f>+B25</f>
        <v>0</v>
      </c>
      <c r="C26" s="148">
        <f>B26+C25</f>
        <v>4650</v>
      </c>
      <c r="D26" s="148">
        <f t="shared" ref="D26:AA26" si="9">C26+D25</f>
        <v>9300</v>
      </c>
      <c r="E26" s="148">
        <f t="shared" si="9"/>
        <v>13950</v>
      </c>
      <c r="F26" s="148">
        <f t="shared" si="9"/>
        <v>18600</v>
      </c>
      <c r="G26" s="148">
        <f t="shared" si="9"/>
        <v>23250</v>
      </c>
      <c r="H26" s="148">
        <f t="shared" si="9"/>
        <v>27900</v>
      </c>
      <c r="I26" s="148">
        <f t="shared" si="9"/>
        <v>32550</v>
      </c>
      <c r="J26" s="148">
        <f t="shared" si="9"/>
        <v>37200</v>
      </c>
      <c r="K26" s="148">
        <f t="shared" si="9"/>
        <v>41850</v>
      </c>
      <c r="L26" s="148">
        <f t="shared" si="9"/>
        <v>46500</v>
      </c>
      <c r="M26" s="148">
        <f t="shared" si="9"/>
        <v>51150</v>
      </c>
      <c r="N26" s="148">
        <f t="shared" si="9"/>
        <v>55800</v>
      </c>
      <c r="O26" s="148">
        <f t="shared" si="9"/>
        <v>60450</v>
      </c>
      <c r="P26" s="148">
        <f t="shared" si="9"/>
        <v>65100</v>
      </c>
      <c r="Q26" s="148">
        <f t="shared" si="9"/>
        <v>69750</v>
      </c>
      <c r="R26" s="148">
        <f t="shared" si="9"/>
        <v>74400</v>
      </c>
      <c r="S26" s="148">
        <f t="shared" si="9"/>
        <v>79050</v>
      </c>
      <c r="T26" s="148">
        <f t="shared" si="9"/>
        <v>83700</v>
      </c>
      <c r="U26" s="148">
        <f t="shared" si="9"/>
        <v>88350</v>
      </c>
      <c r="V26" s="148">
        <f t="shared" si="9"/>
        <v>93000</v>
      </c>
      <c r="W26" s="148">
        <f t="shared" si="9"/>
        <v>97650</v>
      </c>
      <c r="X26" s="148">
        <f t="shared" si="9"/>
        <v>102300</v>
      </c>
      <c r="Y26" s="148">
        <f t="shared" si="9"/>
        <v>106950</v>
      </c>
      <c r="Z26" s="148">
        <f t="shared" si="9"/>
        <v>111600</v>
      </c>
      <c r="AA26" s="148">
        <f t="shared" si="9"/>
        <v>116250</v>
      </c>
      <c r="AB26" s="133"/>
    </row>
    <row r="27" spans="1:28" x14ac:dyDescent="0.35">
      <c r="A27" s="139" t="s">
        <v>13</v>
      </c>
      <c r="B27" s="148">
        <f t="shared" ref="B27:AA27" si="10">B18+B25</f>
        <v>280934.32854374999</v>
      </c>
      <c r="C27" s="148">
        <f t="shared" si="10"/>
        <v>4650</v>
      </c>
      <c r="D27" s="148">
        <f t="shared" si="10"/>
        <v>4650</v>
      </c>
      <c r="E27" s="148">
        <f t="shared" si="10"/>
        <v>4650</v>
      </c>
      <c r="F27" s="148">
        <f t="shared" si="10"/>
        <v>4650</v>
      </c>
      <c r="G27" s="148">
        <f t="shared" si="10"/>
        <v>4650</v>
      </c>
      <c r="H27" s="148">
        <f t="shared" si="10"/>
        <v>4650</v>
      </c>
      <c r="I27" s="148">
        <f t="shared" si="10"/>
        <v>4650</v>
      </c>
      <c r="J27" s="148">
        <f t="shared" si="10"/>
        <v>4650</v>
      </c>
      <c r="K27" s="148">
        <f t="shared" si="10"/>
        <v>4650</v>
      </c>
      <c r="L27" s="148">
        <f t="shared" si="10"/>
        <v>4650</v>
      </c>
      <c r="M27" s="148">
        <f t="shared" si="10"/>
        <v>4650</v>
      </c>
      <c r="N27" s="148">
        <f t="shared" si="10"/>
        <v>4650</v>
      </c>
      <c r="O27" s="148">
        <f t="shared" si="10"/>
        <v>4650</v>
      </c>
      <c r="P27" s="148">
        <f t="shared" si="10"/>
        <v>4650</v>
      </c>
      <c r="Q27" s="148">
        <f t="shared" si="10"/>
        <v>4650</v>
      </c>
      <c r="R27" s="148">
        <f t="shared" si="10"/>
        <v>4650</v>
      </c>
      <c r="S27" s="148">
        <f t="shared" si="10"/>
        <v>4650</v>
      </c>
      <c r="T27" s="148">
        <f t="shared" si="10"/>
        <v>4650</v>
      </c>
      <c r="U27" s="148">
        <f t="shared" si="10"/>
        <v>4650</v>
      </c>
      <c r="V27" s="148">
        <f t="shared" si="10"/>
        <v>4650</v>
      </c>
      <c r="W27" s="148">
        <f t="shared" si="10"/>
        <v>4650</v>
      </c>
      <c r="X27" s="148">
        <f t="shared" si="10"/>
        <v>4650</v>
      </c>
      <c r="Y27" s="148">
        <f t="shared" si="10"/>
        <v>4650</v>
      </c>
      <c r="Z27" s="148">
        <f t="shared" si="10"/>
        <v>4650</v>
      </c>
      <c r="AA27" s="148">
        <f t="shared" si="10"/>
        <v>4650</v>
      </c>
      <c r="AB27" s="133">
        <f>SUM(B27:AA27)</f>
        <v>397184.32854374999</v>
      </c>
    </row>
    <row r="28" spans="1:28" x14ac:dyDescent="0.35">
      <c r="A28" s="139" t="s">
        <v>14</v>
      </c>
      <c r="B28" s="148">
        <f>+B27</f>
        <v>280934.32854374999</v>
      </c>
      <c r="C28" s="148">
        <f>B28+C27</f>
        <v>285584.32854374999</v>
      </c>
      <c r="D28" s="148">
        <f t="shared" ref="D28:AA28" si="11">C28+D27</f>
        <v>290234.32854374999</v>
      </c>
      <c r="E28" s="148">
        <f t="shared" si="11"/>
        <v>294884.32854374999</v>
      </c>
      <c r="F28" s="148">
        <f t="shared" si="11"/>
        <v>299534.32854374999</v>
      </c>
      <c r="G28" s="148">
        <f t="shared" si="11"/>
        <v>304184.32854374999</v>
      </c>
      <c r="H28" s="148">
        <f t="shared" si="11"/>
        <v>308834.32854374999</v>
      </c>
      <c r="I28" s="148">
        <f t="shared" si="11"/>
        <v>313484.32854374999</v>
      </c>
      <c r="J28" s="148">
        <f t="shared" si="11"/>
        <v>318134.32854374999</v>
      </c>
      <c r="K28" s="148">
        <f t="shared" si="11"/>
        <v>322784.32854374999</v>
      </c>
      <c r="L28" s="148">
        <f t="shared" si="11"/>
        <v>327434.32854374999</v>
      </c>
      <c r="M28" s="148">
        <f t="shared" si="11"/>
        <v>332084.32854374999</v>
      </c>
      <c r="N28" s="148">
        <f t="shared" si="11"/>
        <v>336734.32854374999</v>
      </c>
      <c r="O28" s="148">
        <f t="shared" si="11"/>
        <v>341384.32854374999</v>
      </c>
      <c r="P28" s="148">
        <f t="shared" si="11"/>
        <v>346034.32854374999</v>
      </c>
      <c r="Q28" s="148">
        <f t="shared" si="11"/>
        <v>350684.32854374999</v>
      </c>
      <c r="R28" s="148">
        <f t="shared" si="11"/>
        <v>355334.32854374999</v>
      </c>
      <c r="S28" s="148">
        <f t="shared" si="11"/>
        <v>359984.32854374999</v>
      </c>
      <c r="T28" s="148">
        <f t="shared" si="11"/>
        <v>364634.32854374999</v>
      </c>
      <c r="U28" s="148">
        <f t="shared" si="11"/>
        <v>369284.32854374999</v>
      </c>
      <c r="V28" s="148">
        <f t="shared" si="11"/>
        <v>373934.32854374999</v>
      </c>
      <c r="W28" s="148">
        <f t="shared" si="11"/>
        <v>378584.32854374999</v>
      </c>
      <c r="X28" s="148">
        <f t="shared" si="11"/>
        <v>383234.32854374999</v>
      </c>
      <c r="Y28" s="148">
        <f t="shared" si="11"/>
        <v>387884.32854374999</v>
      </c>
      <c r="Z28" s="148">
        <f t="shared" si="11"/>
        <v>392534.32854374999</v>
      </c>
      <c r="AA28" s="148">
        <f t="shared" si="11"/>
        <v>397184.32854374999</v>
      </c>
      <c r="AB28" s="133"/>
    </row>
    <row r="29" spans="1:28" x14ac:dyDescent="0.35">
      <c r="A29" s="139"/>
      <c r="B29" s="134"/>
      <c r="C29" s="134"/>
      <c r="D29" s="134"/>
      <c r="E29" s="134"/>
      <c r="F29" s="134"/>
      <c r="G29" s="134"/>
      <c r="H29" s="134"/>
      <c r="I29" s="134"/>
      <c r="J29" s="134"/>
      <c r="K29" s="134"/>
      <c r="L29" s="134"/>
      <c r="M29" s="134"/>
      <c r="N29" s="134"/>
      <c r="O29" s="134"/>
      <c r="P29" s="134"/>
      <c r="Q29" s="134"/>
      <c r="R29" s="134"/>
      <c r="S29" s="134"/>
      <c r="T29" s="134"/>
      <c r="U29" s="134"/>
      <c r="V29" s="134"/>
      <c r="W29" s="134"/>
      <c r="X29" s="134"/>
      <c r="Y29" s="134"/>
      <c r="Z29" s="134"/>
      <c r="AA29" s="134"/>
      <c r="AB29" s="133"/>
    </row>
    <row r="30" spans="1:28" ht="18.5" x14ac:dyDescent="0.45">
      <c r="A30" s="140" t="s">
        <v>5</v>
      </c>
      <c r="B30" s="134"/>
      <c r="C30" s="134"/>
      <c r="D30" s="134"/>
      <c r="E30" s="134"/>
      <c r="F30" s="134"/>
      <c r="G30" s="134"/>
      <c r="H30" s="134"/>
      <c r="I30" s="134"/>
      <c r="J30" s="134"/>
      <c r="K30" s="134"/>
      <c r="L30" s="134"/>
      <c r="M30" s="134"/>
      <c r="N30" s="134"/>
      <c r="O30" s="134"/>
      <c r="P30" s="134"/>
      <c r="Q30" s="134"/>
      <c r="R30" s="134"/>
      <c r="S30" s="134"/>
      <c r="T30" s="134"/>
      <c r="U30" s="134"/>
      <c r="V30" s="134"/>
      <c r="W30" s="134"/>
      <c r="X30" s="134"/>
      <c r="Y30" s="134"/>
      <c r="Z30" s="134"/>
      <c r="AA30" s="134"/>
      <c r="AB30" s="133"/>
    </row>
    <row r="31" spans="1:28" ht="15" thickBot="1" x14ac:dyDescent="0.4">
      <c r="A31" s="125" t="s">
        <v>60</v>
      </c>
      <c r="B31" s="2">
        <v>300000</v>
      </c>
      <c r="C31" s="2">
        <f>B$31</f>
        <v>300000</v>
      </c>
      <c r="D31" s="2">
        <f t="shared" ref="D31:AA31" si="12">C$31</f>
        <v>300000</v>
      </c>
      <c r="E31" s="2">
        <f t="shared" si="12"/>
        <v>300000</v>
      </c>
      <c r="F31" s="2">
        <f t="shared" si="12"/>
        <v>300000</v>
      </c>
      <c r="G31" s="2">
        <f t="shared" si="12"/>
        <v>300000</v>
      </c>
      <c r="H31" s="2">
        <f t="shared" si="12"/>
        <v>300000</v>
      </c>
      <c r="I31" s="2">
        <f t="shared" si="12"/>
        <v>300000</v>
      </c>
      <c r="J31" s="2">
        <f t="shared" si="12"/>
        <v>300000</v>
      </c>
      <c r="K31" s="2">
        <f t="shared" si="12"/>
        <v>300000</v>
      </c>
      <c r="L31" s="2">
        <f t="shared" si="12"/>
        <v>300000</v>
      </c>
      <c r="M31" s="2">
        <f t="shared" si="12"/>
        <v>300000</v>
      </c>
      <c r="N31" s="2">
        <f t="shared" si="12"/>
        <v>300000</v>
      </c>
      <c r="O31" s="2">
        <f t="shared" si="12"/>
        <v>300000</v>
      </c>
      <c r="P31" s="2">
        <f t="shared" si="12"/>
        <v>300000</v>
      </c>
      <c r="Q31" s="2">
        <f t="shared" si="12"/>
        <v>300000</v>
      </c>
      <c r="R31" s="2">
        <f t="shared" si="12"/>
        <v>300000</v>
      </c>
      <c r="S31" s="2">
        <f t="shared" si="12"/>
        <v>300000</v>
      </c>
      <c r="T31" s="2">
        <f t="shared" si="12"/>
        <v>300000</v>
      </c>
      <c r="U31" s="2">
        <f t="shared" si="12"/>
        <v>300000</v>
      </c>
      <c r="V31" s="2">
        <f t="shared" si="12"/>
        <v>300000</v>
      </c>
      <c r="W31" s="2">
        <f t="shared" si="12"/>
        <v>300000</v>
      </c>
      <c r="X31" s="2">
        <f t="shared" si="12"/>
        <v>300000</v>
      </c>
      <c r="Y31" s="2">
        <f t="shared" si="12"/>
        <v>300000</v>
      </c>
      <c r="Z31" s="2">
        <f t="shared" si="12"/>
        <v>300000</v>
      </c>
      <c r="AA31" s="2">
        <f t="shared" si="12"/>
        <v>300000</v>
      </c>
      <c r="AB31" s="133"/>
    </row>
    <row r="32" spans="1:28" ht="15" thickBot="1" x14ac:dyDescent="0.4">
      <c r="A32" s="141">
        <v>5.0000000000000001E-3</v>
      </c>
      <c r="B32" s="150">
        <v>0</v>
      </c>
      <c r="C32" s="86">
        <v>100000</v>
      </c>
      <c r="D32" s="86">
        <f t="shared" ref="D32:AA32" si="13">IF(C32&lt;&gt;"", (C32)*(1-$A$32), 0)</f>
        <v>99500</v>
      </c>
      <c r="E32" s="86">
        <f t="shared" si="13"/>
        <v>99002.5</v>
      </c>
      <c r="F32" s="150">
        <f t="shared" si="13"/>
        <v>98507.487500000003</v>
      </c>
      <c r="G32" s="150">
        <f t="shared" si="13"/>
        <v>98014.950062500007</v>
      </c>
      <c r="H32" s="150">
        <f t="shared" si="13"/>
        <v>97524.875312187505</v>
      </c>
      <c r="I32" s="150">
        <f t="shared" si="13"/>
        <v>97037.250935626565</v>
      </c>
      <c r="J32" s="150">
        <f t="shared" si="13"/>
        <v>96552.064680948431</v>
      </c>
      <c r="K32" s="150">
        <f t="shared" si="13"/>
        <v>96069.30435754369</v>
      </c>
      <c r="L32" s="150">
        <f t="shared" si="13"/>
        <v>95588.957835755966</v>
      </c>
      <c r="M32" s="150">
        <f t="shared" si="13"/>
        <v>95111.01304657718</v>
      </c>
      <c r="N32" s="150">
        <f t="shared" si="13"/>
        <v>94635.457981344298</v>
      </c>
      <c r="O32" s="150">
        <f t="shared" si="13"/>
        <v>94162.280691437569</v>
      </c>
      <c r="P32" s="150">
        <f t="shared" si="13"/>
        <v>93691.469287980377</v>
      </c>
      <c r="Q32" s="150">
        <f t="shared" si="13"/>
        <v>93223.011941540477</v>
      </c>
      <c r="R32" s="150">
        <f t="shared" si="13"/>
        <v>92756.89688183277</v>
      </c>
      <c r="S32" s="150">
        <f t="shared" si="13"/>
        <v>92293.112397423611</v>
      </c>
      <c r="T32" s="150">
        <f t="shared" si="13"/>
        <v>91831.646835436492</v>
      </c>
      <c r="U32" s="150">
        <f t="shared" si="13"/>
        <v>91372.488601259305</v>
      </c>
      <c r="V32" s="150">
        <f t="shared" si="13"/>
        <v>90915.626158253013</v>
      </c>
      <c r="W32" s="150">
        <f t="shared" si="13"/>
        <v>90461.048027461744</v>
      </c>
      <c r="X32" s="150">
        <f t="shared" si="13"/>
        <v>90008.742787324431</v>
      </c>
      <c r="Y32" s="150">
        <f t="shared" si="13"/>
        <v>89558.699073387805</v>
      </c>
      <c r="Z32" s="150">
        <f t="shared" si="13"/>
        <v>89110.905578020858</v>
      </c>
      <c r="AA32" s="150">
        <f t="shared" si="13"/>
        <v>88665.351050130746</v>
      </c>
      <c r="AB32" s="133"/>
    </row>
    <row r="33" spans="1:28" x14ac:dyDescent="0.35">
      <c r="A33" s="125" t="s">
        <v>49</v>
      </c>
      <c r="B33" s="147">
        <f>B31-B32</f>
        <v>300000</v>
      </c>
      <c r="C33" s="147">
        <f>C31-C32</f>
        <v>200000</v>
      </c>
      <c r="D33" s="147">
        <f t="shared" ref="D33:AA33" si="14">D31-D32</f>
        <v>200500</v>
      </c>
      <c r="E33" s="147">
        <f t="shared" si="14"/>
        <v>200997.5</v>
      </c>
      <c r="F33" s="147">
        <f t="shared" si="14"/>
        <v>201492.51250000001</v>
      </c>
      <c r="G33" s="147">
        <f t="shared" si="14"/>
        <v>201985.04993749998</v>
      </c>
      <c r="H33" s="147">
        <f t="shared" si="14"/>
        <v>202475.12468781249</v>
      </c>
      <c r="I33" s="147">
        <f t="shared" si="14"/>
        <v>202962.74906437343</v>
      </c>
      <c r="J33" s="147">
        <f t="shared" si="14"/>
        <v>203447.93531905155</v>
      </c>
      <c r="K33" s="147">
        <f t="shared" si="14"/>
        <v>203930.6956424563</v>
      </c>
      <c r="L33" s="147">
        <f t="shared" si="14"/>
        <v>204411.04216424405</v>
      </c>
      <c r="M33" s="147">
        <f t="shared" si="14"/>
        <v>204888.98695342283</v>
      </c>
      <c r="N33" s="147">
        <f t="shared" si="14"/>
        <v>205364.54201865569</v>
      </c>
      <c r="O33" s="147">
        <f t="shared" si="14"/>
        <v>205837.71930856243</v>
      </c>
      <c r="P33" s="147">
        <f t="shared" si="14"/>
        <v>206308.53071201962</v>
      </c>
      <c r="Q33" s="147">
        <f t="shared" si="14"/>
        <v>206776.98805845954</v>
      </c>
      <c r="R33" s="147">
        <f t="shared" si="14"/>
        <v>207243.10311816723</v>
      </c>
      <c r="S33" s="147">
        <f t="shared" si="14"/>
        <v>207706.8876025764</v>
      </c>
      <c r="T33" s="147">
        <f t="shared" si="14"/>
        <v>208168.35316456351</v>
      </c>
      <c r="U33" s="147">
        <f t="shared" si="14"/>
        <v>208627.51139874069</v>
      </c>
      <c r="V33" s="147">
        <f t="shared" si="14"/>
        <v>209084.373841747</v>
      </c>
      <c r="W33" s="147">
        <f t="shared" si="14"/>
        <v>209538.95197253826</v>
      </c>
      <c r="X33" s="147">
        <f t="shared" si="14"/>
        <v>209991.25721267558</v>
      </c>
      <c r="Y33" s="147">
        <f t="shared" si="14"/>
        <v>210441.3009266122</v>
      </c>
      <c r="Z33" s="147">
        <f t="shared" si="14"/>
        <v>210889.09442197916</v>
      </c>
      <c r="AA33" s="147">
        <f t="shared" si="14"/>
        <v>211334.64894986927</v>
      </c>
      <c r="AB33" s="133"/>
    </row>
    <row r="34" spans="1:28" x14ac:dyDescent="0.35">
      <c r="A34" s="125" t="s">
        <v>34</v>
      </c>
      <c r="B34" s="151">
        <f>_xlfn.XLOOKUP(VALUE(B$4),'Rebased Costs'!$13:$13,'Rebased Costs'!$15:$15,,FALSE)</f>
        <v>0.1475727045377121</v>
      </c>
      <c r="C34" s="151">
        <f>_xlfn.XLOOKUP(VALUE(LEFT(C$4,4)),'Rebased Costs'!$13:$13,'Rebased Costs'!$15:$15,,FALSE)</f>
        <v>0.13786702819018068</v>
      </c>
      <c r="D34" s="151">
        <f>_xlfn.XLOOKUP(VALUE(LEFT(D$4,4)),'Rebased Costs'!$13:$13,'Rebased Costs'!$15:$15,,FALSE)</f>
        <v>0.12376489877142084</v>
      </c>
      <c r="E34" s="151">
        <f>_xlfn.XLOOKUP(VALUE(LEFT(E$4,4)),'Rebased Costs'!$13:$13,'Rebased Costs'!$15:$15,,FALSE)</f>
        <v>0.11166174831535393</v>
      </c>
      <c r="F34" s="151">
        <f>_xlfn.XLOOKUP(VALUE(LEFT(F$4,4)),'Rebased Costs'!$13:$13,'Rebased Costs'!$15:$15,,FALSE)</f>
        <v>0.11158499436645147</v>
      </c>
      <c r="G34" s="151">
        <f>_xlfn.XLOOKUP(VALUE(LEFT(G$4,4)),'Rebased Costs'!$13:$13,'Rebased Costs'!$15:$15,,FALSE)</f>
        <v>0.11309724060443035</v>
      </c>
      <c r="H34" s="151">
        <f>_xlfn.XLOOKUP(VALUE(LEFT(H$4,4)),'Rebased Costs'!$13:$13,'Rebased Costs'!$15:$15,,FALSE)</f>
        <v>0.11685302411481187</v>
      </c>
      <c r="I34" s="151">
        <f>_xlfn.XLOOKUP(VALUE(LEFT(I$4,4)),'Rebased Costs'!$13:$13,'Rebased Costs'!$15:$15,,FALSE)</f>
        <v>0.11589924922337258</v>
      </c>
      <c r="J34" s="151">
        <f>_xlfn.XLOOKUP(VALUE(LEFT(J$4,4)),'Rebased Costs'!$13:$13,'Rebased Costs'!$15:$15,,FALSE)</f>
        <v>0.11371063087088633</v>
      </c>
      <c r="K34" s="151">
        <f>_xlfn.XLOOKUP(VALUE(LEFT(K$4,4)),'Rebased Costs'!$13:$13,'Rebased Costs'!$15:$15,,FALSE)</f>
        <v>0.11012189221852349</v>
      </c>
      <c r="L34" s="151">
        <f>_xlfn.XLOOKUP(VALUE(LEFT(L$4,4)),'Rebased Costs'!$13:$13,'Rebased Costs'!$15:$15,,FALSE)</f>
        <v>0.11438292960489774</v>
      </c>
      <c r="M34" s="151">
        <f>_xlfn.XLOOKUP(VALUE(LEFT(M$4,4)),'Rebased Costs'!$13:$13,'Rebased Costs'!$15:$15,,FALSE)</f>
        <v>0.11599256960077158</v>
      </c>
      <c r="N34" s="151">
        <f>_xlfn.XLOOKUP(VALUE(LEFT(N$4,4)),'Rebased Costs'!$13:$13,'Rebased Costs'!$15:$15,,FALSE)</f>
        <v>0.10954646366216782</v>
      </c>
      <c r="O34" s="151">
        <f>_xlfn.XLOOKUP(VALUE(LEFT(O$4,4)),'Rebased Costs'!$13:$13,'Rebased Costs'!$15:$15,,FALSE)</f>
        <v>0.11095720057214603</v>
      </c>
      <c r="P34" s="151">
        <f>_xlfn.XLOOKUP(VALUE(LEFT(P$4,4)),'Rebased Costs'!$13:$13,'Rebased Costs'!$15:$15,,FALSE)</f>
        <v>0.11243095653973495</v>
      </c>
      <c r="Q34" s="151">
        <f>_xlfn.XLOOKUP(VALUE(LEFT(Q$4,4)),'Rebased Costs'!$13:$13,'Rebased Costs'!$15:$15,,FALSE)</f>
        <v>0.11264525581166263</v>
      </c>
      <c r="R34" s="151">
        <f>_xlfn.XLOOKUP(VALUE(LEFT(R$4,4)),'Rebased Costs'!$13:$13,'Rebased Costs'!$15:$15,,FALSE)</f>
        <v>0.11311316910425102</v>
      </c>
      <c r="S34" s="151">
        <f>_xlfn.XLOOKUP(VALUE(LEFT(S$4,4)),'Rebased Costs'!$13:$13,'Rebased Costs'!$15:$15,,FALSE)</f>
        <v>0.11585618397278136</v>
      </c>
      <c r="T34" s="151">
        <f>_xlfn.XLOOKUP(VALUE(LEFT(T$4,4)),'Rebased Costs'!$13:$13,'Rebased Costs'!$15:$15,,FALSE)</f>
        <v>0.1133493014800363</v>
      </c>
      <c r="U34" s="151">
        <f>_xlfn.XLOOKUP(VALUE(LEFT(U$4,4)),'Rebased Costs'!$13:$13,'Rebased Costs'!$15:$15,,FALSE)</f>
        <v>0.11336266717341481</v>
      </c>
      <c r="V34" s="151">
        <f>_xlfn.XLOOKUP(VALUE(LEFT(V$4,4)),'Rebased Costs'!$13:$13,'Rebased Costs'!$15:$15,,FALSE)</f>
        <v>0.11189919625074496</v>
      </c>
      <c r="W34" s="151">
        <f>_xlfn.XLOOKUP(VALUE(LEFT(W$4,4)),'Rebased Costs'!$13:$13,'Rebased Costs'!$15:$15,,FALSE)</f>
        <v>0.10955976916829613</v>
      </c>
      <c r="X34" s="151">
        <f>_xlfn.XLOOKUP(VALUE(LEFT(X$4,4)),'Rebased Costs'!$13:$13,'Rebased Costs'!$15:$15,,FALSE)</f>
        <v>0.10768043759784149</v>
      </c>
      <c r="Y34" s="151">
        <f>_xlfn.XLOOKUP(VALUE(LEFT(Y$4,4)),'Rebased Costs'!$13:$13,'Rebased Costs'!$15:$15,,FALSE)</f>
        <v>0.11326495795107663</v>
      </c>
      <c r="Z34" s="151">
        <f>_xlfn.XLOOKUP(VALUE(LEFT(Z$4,4)),'Rebased Costs'!$13:$13,'Rebased Costs'!$15:$15,,FALSE)</f>
        <v>0.11260582617785954</v>
      </c>
      <c r="AA34" s="151">
        <f>_xlfn.XLOOKUP(VALUE(LEFT(AA$4,4)),'Rebased Costs'!$13:$13,'Rebased Costs'!$15:$15,,FALSE)</f>
        <v>0.10971356534786304</v>
      </c>
      <c r="AB34" s="133"/>
    </row>
    <row r="35" spans="1:28" ht="16.5" x14ac:dyDescent="0.45">
      <c r="A35" s="125" t="s">
        <v>51</v>
      </c>
      <c r="B35" s="152">
        <f>_xlfn.XLOOKUP(VALUE(LEFT(B$4,4)),'Rebased Costs'!$13:$13,'Rebased Costs'!$25:$25,,FALSE)</f>
        <v>0.20718478431050966</v>
      </c>
      <c r="C35" s="152">
        <f>_xlfn.XLOOKUP(VALUE(LEFT(C$4,4)),'Rebased Costs'!$13:$13,'Rebased Costs'!$25:$25,,FALSE)</f>
        <v>0.18722616777028214</v>
      </c>
      <c r="D35" s="152">
        <f>_xlfn.XLOOKUP(VALUE(LEFT(D$4,4)),'Rebased Costs'!$13:$13,'Rebased Costs'!$25:$25,,FALSE)</f>
        <v>0.16578237091636333</v>
      </c>
      <c r="E35" s="152">
        <f>_xlfn.XLOOKUP(VALUE(LEFT(E$4,4)),'Rebased Costs'!$13:$13,'Rebased Costs'!$25:$25,,FALSE)</f>
        <v>0.14274287704236066</v>
      </c>
      <c r="F35" s="152">
        <f>_xlfn.XLOOKUP(VALUE(LEFT(F$4,4)),'Rebased Costs'!$13:$13,'Rebased Costs'!$25:$25,,FALSE)</f>
        <v>0.11798894556342118</v>
      </c>
      <c r="G35" s="152">
        <f>_xlfn.XLOOKUP(VALUE(LEFT(G$4,4)),'Rebased Costs'!$13:$13,'Rebased Costs'!$25:$25,,FALSE)</f>
        <v>9.1393000052853668E-2</v>
      </c>
      <c r="H35" s="152">
        <f>_xlfn.XLOOKUP(VALUE(LEFT(H$4,4)),'Rebased Costs'!$13:$13,'Rebased Costs'!$25:$25,,FALSE)</f>
        <v>7.01399706451033E-2</v>
      </c>
      <c r="I35" s="152">
        <f>_xlfn.XLOOKUP(VALUE(LEFT(I$4,4)),'Rebased Costs'!$13:$13,'Rebased Costs'!$25:$25,,FALSE)</f>
        <v>5.3829237241920937E-2</v>
      </c>
      <c r="J35" s="152">
        <f>_xlfn.XLOOKUP(VALUE(LEFT(J$4,4)),'Rebased Costs'!$13:$13,'Rebased Costs'!$25:$25,,FALSE)</f>
        <v>4.1311491228137522E-2</v>
      </c>
      <c r="K35" s="152">
        <f>_xlfn.XLOOKUP(VALUE(LEFT(K$4,4)),'Rebased Costs'!$13:$13,'Rebased Costs'!$25:$25,,FALSE)</f>
        <v>3.1704690516465142E-2</v>
      </c>
      <c r="L35" s="152">
        <f>_xlfn.XLOOKUP(VALUE(LEFT(L$4,4)),'Rebased Costs'!$13:$13,'Rebased Costs'!$25:$25,,FALSE)</f>
        <v>2.4331907923483415E-2</v>
      </c>
      <c r="M35" s="152">
        <f>_xlfn.XLOOKUP(VALUE(LEFT(M$4,4)),'Rebased Costs'!$13:$13,'Rebased Costs'!$25:$25,,FALSE)</f>
        <v>1.8673632625097251E-2</v>
      </c>
      <c r="N35" s="152">
        <f>_xlfn.XLOOKUP(VALUE(LEFT(N$4,4)),'Rebased Costs'!$13:$13,'Rebased Costs'!$25:$25,,FALSE)</f>
        <v>1.4331163693108988E-2</v>
      </c>
      <c r="O35" s="152">
        <f>_xlfn.XLOOKUP(VALUE(LEFT(O$4,4)),'Rebased Costs'!$13:$13,'Rebased Costs'!$25:$25,,FALSE)</f>
        <v>1.0998516299536319E-2</v>
      </c>
      <c r="P35" s="152">
        <f>_xlfn.XLOOKUP(VALUE(LEFT(P$4,4)),'Rebased Costs'!$13:$13,'Rebased Costs'!$25:$25,,FALSE)</f>
        <v>8.4408610062372078E-3</v>
      </c>
      <c r="Q35" s="152">
        <f>_xlfn.XLOOKUP(VALUE(LEFT(Q$4,4)),'Rebased Costs'!$13:$13,'Rebased Costs'!$25:$25,,FALSE)</f>
        <v>6.4779769003587805E-3</v>
      </c>
      <c r="R35" s="152">
        <f>_xlfn.XLOOKUP(VALUE(LEFT(R$4,4)),'Rebased Costs'!$13:$13,'Rebased Costs'!$25:$25,,FALSE)</f>
        <v>6.1115430663522896E-3</v>
      </c>
      <c r="S35" s="152">
        <f>_xlfn.XLOOKUP(VALUE(LEFT(S$4,4)),'Rebased Costs'!$13:$13,'Rebased Costs'!$25:$25,,FALSE)</f>
        <v>3.8878448275416521E-3</v>
      </c>
      <c r="T35" s="152">
        <f>_xlfn.XLOOKUP(VALUE(LEFT(T$4,4)),'Rebased Costs'!$13:$13,'Rebased Costs'!$25:$25,,FALSE)</f>
        <v>2.9879564149106687E-3</v>
      </c>
      <c r="U35" s="152">
        <f>_xlfn.XLOOKUP(VALUE(LEFT(U$4,4)),'Rebased Costs'!$13:$13,'Rebased Costs'!$25:$25,,FALSE)</f>
        <v>2.1093064437426468E-3</v>
      </c>
      <c r="V35" s="152">
        <f>_xlfn.XLOOKUP(VALUE(LEFT(V$4,4)),'Rebased Costs'!$13:$13,'Rebased Costs'!$25:$25,,FALSE)</f>
        <v>1.3506219169588784E-3</v>
      </c>
      <c r="W35" s="152">
        <f>_xlfn.XLOOKUP(VALUE(LEFT(W$4,4)),'Rebased Costs'!$13:$13,'Rebased Costs'!$25:$25,,FALSE)</f>
        <v>1.3945885194798042E-3</v>
      </c>
      <c r="X35" s="152">
        <f>_xlfn.XLOOKUP(VALUE(LEFT(X$4,4)),'Rebased Costs'!$13:$13,'Rebased Costs'!$25:$25,,FALSE)</f>
        <v>1.3993051363904428E-3</v>
      </c>
      <c r="Y35" s="152">
        <f>_xlfn.XLOOKUP(VALUE(LEFT(Y$4,4)),'Rebased Costs'!$13:$13,'Rebased Costs'!$25:$25,,FALSE)</f>
        <v>1.4772591106795776E-3</v>
      </c>
      <c r="Z35" s="152">
        <f>_xlfn.XLOOKUP(VALUE(LEFT(Z$4,4)),'Rebased Costs'!$13:$13,'Rebased Costs'!$25:$25,,FALSE)</f>
        <v>1.5134477169513251E-3</v>
      </c>
      <c r="AA35" s="152">
        <f>_xlfn.XLOOKUP(VALUE(LEFT(AA$4,4)),'Rebased Costs'!$13:$13,'Rebased Costs'!$25:$25,,FALSE)</f>
        <v>1.3843550262030583E-3</v>
      </c>
      <c r="AB35" s="133"/>
    </row>
    <row r="36" spans="1:28" x14ac:dyDescent="0.35">
      <c r="A36" s="125" t="s">
        <v>48</v>
      </c>
      <c r="B36" s="153">
        <f>_xlfn.XLOOKUP(VALUE(LEFT(B$4,4)),'Rebased Costs'!$13:$13,'Rebased Costs'!$18:$18,,FALSE)</f>
        <v>0.30832812016201616</v>
      </c>
      <c r="C36" s="153">
        <f>_xlfn.XLOOKUP(VALUE(LEFT(C$4,4)),'Rebased Costs'!$13:$13,'Rebased Costs'!$18:$18,,FALSE)</f>
        <v>0.31284574829625816</v>
      </c>
      <c r="D36" s="153">
        <f>_xlfn.XLOOKUP(VALUE(LEFT(D$4,4)),'Rebased Costs'!$13:$13,'Rebased Costs'!$18:$18,,FALSE)</f>
        <v>0.31736337643050011</v>
      </c>
      <c r="E36" s="153">
        <f>_xlfn.XLOOKUP(VALUE(LEFT(E$4,4)),'Rebased Costs'!$13:$13,'Rebased Costs'!$18:$18,,FALSE)</f>
        <v>0.32301041159830263</v>
      </c>
      <c r="F36" s="153">
        <f>_xlfn.XLOOKUP(VALUE(LEFT(F$4,4)),'Rebased Costs'!$13:$13,'Rebased Costs'!$18:$18,,FALSE)</f>
        <v>0.32752803973254457</v>
      </c>
      <c r="G36" s="153">
        <f>_xlfn.XLOOKUP(VALUE(LEFT(G$4,4)),'Rebased Costs'!$13:$13,'Rebased Costs'!$18:$18,,FALSE)</f>
        <v>0.33204566786678663</v>
      </c>
      <c r="H36" s="153">
        <f>_xlfn.XLOOKUP(VALUE(LEFT(H$4,4)),'Rebased Costs'!$13:$13,'Rebased Costs'!$18:$18,,FALSE)</f>
        <v>0.33769270303458909</v>
      </c>
      <c r="I36" s="153">
        <f>_xlfn.XLOOKUP(VALUE(LEFT(I$4,4)),'Rebased Costs'!$13:$13,'Rebased Costs'!$18:$18,,FALSE)</f>
        <v>0.34333973820239155</v>
      </c>
      <c r="J36" s="153">
        <f>_xlfn.XLOOKUP(VALUE(LEFT(J$4,4)),'Rebased Costs'!$13:$13,'Rebased Costs'!$18:$18,,FALSE)</f>
        <v>0.34785736633663356</v>
      </c>
      <c r="K36" s="153">
        <f>_xlfn.XLOOKUP(VALUE(LEFT(K$4,4)),'Rebased Costs'!$13:$13,'Rebased Costs'!$18:$18,,FALSE)</f>
        <v>0.35350440150443607</v>
      </c>
      <c r="L36" s="153">
        <f>_xlfn.XLOOKUP(VALUE(LEFT(L$4,4)),'Rebased Costs'!$13:$13,'Rebased Costs'!$18:$18,,FALSE)</f>
        <v>0.35915143667223859</v>
      </c>
      <c r="M36" s="153">
        <f>_xlfn.XLOOKUP(VALUE(LEFT(M$4,4)),'Rebased Costs'!$13:$13,'Rebased Costs'!$18:$18,,FALSE)</f>
        <v>0.36366906480648054</v>
      </c>
      <c r="N36" s="153">
        <f>_xlfn.XLOOKUP(VALUE(LEFT(N$4,4)),'Rebased Costs'!$13:$13,'Rebased Costs'!$18:$18,,FALSE)</f>
        <v>0.36931609997428311</v>
      </c>
      <c r="O36" s="153">
        <f>_xlfn.XLOOKUP(VALUE(LEFT(O$4,4)),'Rebased Costs'!$13:$13,'Rebased Costs'!$18:$18,,FALSE)</f>
        <v>0.37496313514208557</v>
      </c>
      <c r="P36" s="153">
        <f>_xlfn.XLOOKUP(VALUE(LEFT(P$4,4)),'Rebased Costs'!$13:$13,'Rebased Costs'!$18:$18,,FALSE)</f>
        <v>0.38061017030988803</v>
      </c>
      <c r="Q36" s="153">
        <f>_xlfn.XLOOKUP(VALUE(LEFT(Q$4,4)),'Rebased Costs'!$13:$13,'Rebased Costs'!$18:$18,,FALSE)</f>
        <v>0.38738661251125106</v>
      </c>
      <c r="R36" s="153">
        <f>_xlfn.XLOOKUP(VALUE(LEFT(R$4,4)),'Rebased Costs'!$13:$13,'Rebased Costs'!$18:$18,,FALSE)</f>
        <v>0.39303364767905358</v>
      </c>
      <c r="S36" s="153">
        <f>_xlfn.XLOOKUP(VALUE(LEFT(S$4,4)),'Rebased Costs'!$13:$13,'Rebased Costs'!$18:$18,,FALSE)</f>
        <v>0.39868068284685604</v>
      </c>
      <c r="T36" s="153">
        <f>_xlfn.XLOOKUP(VALUE(LEFT(T$4,4)),'Rebased Costs'!$13:$13,'Rebased Costs'!$18:$18,,FALSE)</f>
        <v>0.4043277180146585</v>
      </c>
      <c r="U36" s="153">
        <f>_xlfn.XLOOKUP(VALUE(LEFT(U$4,4)),'Rebased Costs'!$13:$13,'Rebased Costs'!$18:$18,,FALSE)</f>
        <v>0.41110416021602153</v>
      </c>
      <c r="V36" s="153">
        <f>_xlfn.XLOOKUP(VALUE(LEFT(V$4,4)),'Rebased Costs'!$13:$13,'Rebased Costs'!$18:$18,,FALSE)</f>
        <v>0.41675119538382399</v>
      </c>
      <c r="W36" s="153">
        <f>_xlfn.XLOOKUP(VALUE(LEFT(W$4,4)),'Rebased Costs'!$13:$13,'Rebased Costs'!$18:$18,,FALSE)</f>
        <v>0.42352763758518702</v>
      </c>
      <c r="X36" s="153">
        <f>_xlfn.XLOOKUP(VALUE(LEFT(X$4,4)),'Rebased Costs'!$13:$13,'Rebased Costs'!$18:$18,,FALSE)</f>
        <v>0.42917467275298948</v>
      </c>
      <c r="Y36" s="153">
        <f>_xlfn.XLOOKUP(VALUE(LEFT(Y$4,4)),'Rebased Costs'!$13:$13,'Rebased Costs'!$18:$18,,FALSE)</f>
        <v>0.43595111495435246</v>
      </c>
      <c r="Z36" s="153">
        <f>_xlfn.XLOOKUP(VALUE(LEFT(Z$4,4)),'Rebased Costs'!$13:$13,'Rebased Costs'!$18:$18,,FALSE)</f>
        <v>0.44272755715571549</v>
      </c>
      <c r="AA36" s="153">
        <f>_xlfn.XLOOKUP(VALUE(LEFT(AA$4,4)),'Rebased Costs'!$13:$13,'Rebased Costs'!$18:$18,,FALSE)</f>
        <v>0.44950399935707847</v>
      </c>
      <c r="AB36" s="133"/>
    </row>
    <row r="37" spans="1:28" x14ac:dyDescent="0.35">
      <c r="A37" s="125" t="s">
        <v>50</v>
      </c>
      <c r="B37" s="153">
        <f>B35*B32</f>
        <v>0</v>
      </c>
      <c r="C37" s="153">
        <f>C35*C32</f>
        <v>18722.616777028215</v>
      </c>
      <c r="D37" s="153">
        <f t="shared" ref="D37:Z37" si="15">D35*D32</f>
        <v>16495.34590617815</v>
      </c>
      <c r="E37" s="153">
        <f t="shared" si="15"/>
        <v>14131.901684386312</v>
      </c>
      <c r="F37" s="153">
        <f t="shared" si="15"/>
        <v>11622.794580226893</v>
      </c>
      <c r="G37" s="153">
        <f t="shared" si="15"/>
        <v>8957.8803362425133</v>
      </c>
      <c r="H37" s="153">
        <f t="shared" si="15"/>
        <v>6840.3918915641907</v>
      </c>
      <c r="I37" s="153">
        <f t="shared" si="15"/>
        <v>5223.4412019176571</v>
      </c>
      <c r="J37" s="153">
        <f t="shared" si="15"/>
        <v>3988.7097731255676</v>
      </c>
      <c r="K37" s="153">
        <f t="shared" si="15"/>
        <v>3045.8475627880189</v>
      </c>
      <c r="L37" s="153">
        <f t="shared" si="15"/>
        <v>2325.8617205613527</v>
      </c>
      <c r="M37" s="153">
        <f t="shared" si="15"/>
        <v>1776.0681162326139</v>
      </c>
      <c r="N37" s="153">
        <f t="shared" si="15"/>
        <v>1356.2362395029825</v>
      </c>
      <c r="O37" s="153">
        <f t="shared" si="15"/>
        <v>1035.6453789862901</v>
      </c>
      <c r="P37" s="153">
        <f t="shared" si="15"/>
        <v>790.83666972998446</v>
      </c>
      <c r="Q37" s="153">
        <f t="shared" si="15"/>
        <v>603.89651793916994</v>
      </c>
      <c r="R37" s="153">
        <f t="shared" si="15"/>
        <v>566.88776999451943</v>
      </c>
      <c r="S37" s="153">
        <f t="shared" si="15"/>
        <v>358.82129965204371</v>
      </c>
      <c r="T37" s="153">
        <f t="shared" si="15"/>
        <v>274.38895825375346</v>
      </c>
      <c r="U37" s="153">
        <f t="shared" si="15"/>
        <v>192.73257898743779</v>
      </c>
      <c r="V37" s="153">
        <f t="shared" si="15"/>
        <v>122.79263728337644</v>
      </c>
      <c r="W37" s="153">
        <f t="shared" si="15"/>
        <v>126.15593903920934</v>
      </c>
      <c r="X37" s="153">
        <f t="shared" si="15"/>
        <v>125.94969610234929</v>
      </c>
      <c r="Y37" s="153">
        <f t="shared" si="15"/>
        <v>132.30140414677277</v>
      </c>
      <c r="Z37" s="153">
        <f t="shared" si="15"/>
        <v>134.86469660252078</v>
      </c>
      <c r="AA37" s="153">
        <f>AA35*AA32</f>
        <v>122.74432437630711</v>
      </c>
      <c r="AB37" s="133">
        <f>SUM(B37:AA37)</f>
        <v>99075.11366084819</v>
      </c>
    </row>
    <row r="38" spans="1:28" x14ac:dyDescent="0.35">
      <c r="A38" s="125" t="s">
        <v>47</v>
      </c>
      <c r="B38" s="153">
        <f>_xlfn.XLOOKUP(VALUE(LEFT(B$4,4)),'Rebased Costs'!$13:$13,'Rebased Costs'!$21:$21,,FALSE)</f>
        <v>1.4600310800254291E-3</v>
      </c>
      <c r="C38" s="153">
        <f>_xlfn.XLOOKUP(VALUE(LEFT(C$4,4)),'Rebased Costs'!$13:$13,'Rebased Costs'!$21:$21,,FALSE)</f>
        <v>1.3502344389293357E-3</v>
      </c>
      <c r="D38" s="153">
        <f>_xlfn.XLOOKUP(VALUE(LEFT(D$4,4)),'Rebased Costs'!$13:$13,'Rebased Costs'!$21:$21,,FALSE)</f>
        <v>1.2342057487705E-3</v>
      </c>
      <c r="E38" s="153">
        <f>_xlfn.XLOOKUP(VALUE(LEFT(E$4,4)),'Rebased Costs'!$13:$13,'Rebased Costs'!$21:$21,,FALSE)</f>
        <v>1.1115912789144264E-3</v>
      </c>
      <c r="F38" s="153">
        <f>_xlfn.XLOOKUP(VALUE(LEFT(F$4,4)),'Rebased Costs'!$13:$13,'Rebased Costs'!$21:$21,,FALSE)</f>
        <v>9.8201722100249903E-4</v>
      </c>
      <c r="G38" s="153">
        <f>_xlfn.XLOOKUP(VALUE(LEFT(G$4,4)),'Rebased Costs'!$13:$13,'Rebased Costs'!$21:$21,,FALSE)</f>
        <v>8.4508854934187811E-4</v>
      </c>
      <c r="H38" s="153">
        <f>_xlfn.XLOOKUP(VALUE(LEFT(H$4,4)),'Rebased Costs'!$13:$13,'Rebased Costs'!$21:$21,,FALSE)</f>
        <v>6.8376730030077887E-4</v>
      </c>
      <c r="I38" s="153">
        <f>_xlfn.XLOOKUP(VALUE(LEFT(I$4,4)),'Rebased Costs'!$13:$13,'Rebased Costs'!$21:$21,,FALSE)</f>
        <v>5.5324110275155856E-4</v>
      </c>
      <c r="J38" s="153">
        <f>_xlfn.XLOOKUP(VALUE(LEFT(J$4,4)),'Rebased Costs'!$13:$13,'Rebased Costs'!$21:$21,,FALSE)</f>
        <v>4.4763140565382746E-4</v>
      </c>
      <c r="K38" s="153">
        <f>_xlfn.XLOOKUP(VALUE(LEFT(K$4,4)),'Rebased Costs'!$13:$13,'Rebased Costs'!$21:$21,,FALSE)</f>
        <v>3.621818305455922E-4</v>
      </c>
      <c r="L38" s="153">
        <f>_xlfn.XLOOKUP(VALUE(LEFT(L$4,4)),'Rebased Costs'!$13:$13,'Rebased Costs'!$21:$21,,FALSE)</f>
        <v>2.9304395697115097E-4</v>
      </c>
      <c r="M38" s="153">
        <f>_xlfn.XLOOKUP(VALUE(LEFT(M$4,4)),'Rebased Costs'!$13:$13,'Rebased Costs'!$21:$21,,FALSE)</f>
        <v>2.3710399991061862E-4</v>
      </c>
      <c r="N38" s="153">
        <f>_xlfn.XLOOKUP(VALUE(LEFT(N$4,4)),'Rebased Costs'!$13:$13,'Rebased Costs'!$21:$21,,FALSE)</f>
        <v>1.9184257322579456E-4</v>
      </c>
      <c r="O38" s="153">
        <f>_xlfn.XLOOKUP(VALUE(LEFT(O$4,4)),'Rebased Costs'!$13:$13,'Rebased Costs'!$21:$21,,FALSE)</f>
        <v>1.5522122324283119E-4</v>
      </c>
      <c r="P38" s="153">
        <f>_xlfn.XLOOKUP(VALUE(LEFT(P$4,4)),'Rebased Costs'!$13:$13,'Rebased Costs'!$21:$21,,FALSE)</f>
        <v>1.2559062224756106E-4</v>
      </c>
      <c r="Q38" s="153">
        <f>_xlfn.XLOOKUP(VALUE(LEFT(Q$4,4)),'Rebased Costs'!$13:$13,'Rebased Costs'!$21:$21,,FALSE)</f>
        <v>1.0161628717391288E-4</v>
      </c>
      <c r="R38" s="153">
        <f>_xlfn.XLOOKUP(VALUE(LEFT(R$4,4)),'Rebased Costs'!$13:$13,'Rebased Costs'!$21:$21,,FALSE)</f>
        <v>8.4355582257695727E-5</v>
      </c>
      <c r="S38" s="153">
        <f>_xlfn.XLOOKUP(VALUE(LEFT(S$4,4)),'Rebased Costs'!$13:$13,'Rebased Costs'!$21:$21,,FALSE)</f>
        <v>8.0054728708178343E-5</v>
      </c>
      <c r="T38" s="153">
        <f>_xlfn.XLOOKUP(VALUE(LEFT(T$4,4)),'Rebased Costs'!$13:$13,'Rebased Costs'!$21:$21,,FALSE)</f>
        <v>7.8420282983293114E-5</v>
      </c>
      <c r="U38" s="153">
        <f>_xlfn.XLOOKUP(VALUE(LEFT(U$4,4)),'Rebased Costs'!$13:$13,'Rebased Costs'!$21:$21,,FALSE)</f>
        <v>7.3707136045188885E-5</v>
      </c>
      <c r="V38" s="153">
        <f>_xlfn.XLOOKUP(VALUE(LEFT(V$4,4)),'Rebased Costs'!$13:$13,'Rebased Costs'!$21:$21,,FALSE)</f>
        <v>6.2594453355408082E-5</v>
      </c>
      <c r="W38" s="153">
        <f>_xlfn.XLOOKUP(VALUE(LEFT(W$4,4)),'Rebased Costs'!$13:$13,'Rebased Costs'!$21:$21,,FALSE)</f>
        <v>5.6830506862920176E-5</v>
      </c>
      <c r="X38" s="153">
        <f>_xlfn.XLOOKUP(VALUE(LEFT(X$4,4)),'Rebased Costs'!$13:$13,'Rebased Costs'!$21:$21,,FALSE)</f>
        <v>5.2400114847931315E-5</v>
      </c>
      <c r="Y38" s="153">
        <f>_xlfn.XLOOKUP(VALUE(LEFT(Y$4,4)),'Rebased Costs'!$13:$13,'Rebased Costs'!$21:$21,,FALSE)</f>
        <v>4.9733154077659295E-5</v>
      </c>
      <c r="Z38" s="153">
        <f>_xlfn.XLOOKUP(VALUE(LEFT(Z$4,4)),'Rebased Costs'!$13:$13,'Rebased Costs'!$21:$21,,FALSE)</f>
        <v>4.6278737645094759E-5</v>
      </c>
      <c r="AA38" s="153">
        <f>_xlfn.XLOOKUP(VALUE(LEFT(AA$4,4)),'Rebased Costs'!$13:$13,'Rebased Costs'!$21:$21,,FALSE)</f>
        <v>4.5484216063039991E-5</v>
      </c>
      <c r="AB38" s="133"/>
    </row>
    <row r="39" spans="1:28" x14ac:dyDescent="0.35">
      <c r="A39" s="125"/>
      <c r="B39" s="133"/>
      <c r="C39" s="133"/>
      <c r="D39" s="133"/>
      <c r="E39" s="133"/>
      <c r="F39" s="133"/>
      <c r="G39" s="133"/>
      <c r="H39" s="133"/>
      <c r="I39" s="133"/>
      <c r="J39" s="133"/>
      <c r="K39" s="133"/>
      <c r="L39" s="133"/>
      <c r="M39" s="133"/>
      <c r="N39" s="133"/>
      <c r="O39" s="133"/>
      <c r="P39" s="133"/>
      <c r="Q39" s="133"/>
      <c r="R39" s="133"/>
      <c r="S39" s="133"/>
      <c r="T39" s="133"/>
      <c r="U39" s="133"/>
      <c r="V39" s="133"/>
      <c r="W39" s="133"/>
      <c r="X39" s="133"/>
      <c r="Y39" s="133"/>
      <c r="Z39" s="133"/>
      <c r="AA39" s="133"/>
      <c r="AB39" s="133"/>
    </row>
    <row r="40" spans="1:28" x14ac:dyDescent="0.35">
      <c r="A40" s="139" t="s">
        <v>53</v>
      </c>
      <c r="B40" s="134"/>
      <c r="C40" s="134"/>
      <c r="D40" s="134"/>
      <c r="E40" s="134"/>
      <c r="F40" s="134"/>
      <c r="G40" s="134"/>
      <c r="H40" s="134"/>
      <c r="I40" s="134"/>
      <c r="J40" s="134"/>
      <c r="K40" s="134"/>
      <c r="L40" s="134"/>
      <c r="M40" s="134"/>
      <c r="N40" s="134"/>
      <c r="O40" s="134"/>
      <c r="P40" s="134"/>
      <c r="Q40" s="134"/>
      <c r="R40" s="134"/>
      <c r="S40" s="134"/>
      <c r="T40" s="134"/>
      <c r="U40" s="134"/>
      <c r="V40" s="134"/>
      <c r="W40" s="134"/>
      <c r="X40" s="134"/>
      <c r="Y40" s="134"/>
      <c r="Z40" s="134"/>
      <c r="AA40" s="134"/>
      <c r="AB40" s="133"/>
    </row>
    <row r="41" spans="1:28" x14ac:dyDescent="0.35">
      <c r="A41" s="142" t="s">
        <v>52</v>
      </c>
      <c r="B41" s="134">
        <f>B32*B34</f>
        <v>0</v>
      </c>
      <c r="C41" s="134">
        <f>C32*C34</f>
        <v>13786.702819018068</v>
      </c>
      <c r="D41" s="134">
        <f>D32*D34</f>
        <v>12314.607427756373</v>
      </c>
      <c r="E41" s="134">
        <f t="shared" ref="E41:AA41" si="16">E32*E34</f>
        <v>11054.792237590827</v>
      </c>
      <c r="F41" s="134">
        <f t="shared" si="16"/>
        <v>10991.95743774079</v>
      </c>
      <c r="G41" s="134">
        <f t="shared" si="16"/>
        <v>11085.22039004979</v>
      </c>
      <c r="H41" s="134">
        <f t="shared" si="16"/>
        <v>11396.076606649067</v>
      </c>
      <c r="I41" s="134">
        <f t="shared" si="16"/>
        <v>11246.544530139128</v>
      </c>
      <c r="J41" s="134">
        <f t="shared" si="16"/>
        <v>10978.996186757267</v>
      </c>
      <c r="K41" s="134">
        <f t="shared" si="16"/>
        <v>10579.333579969954</v>
      </c>
      <c r="L41" s="134">
        <f t="shared" si="16"/>
        <v>10933.745035132813</v>
      </c>
      <c r="M41" s="134">
        <f t="shared" si="16"/>
        <v>11032.170800604998</v>
      </c>
      <c r="N41" s="134">
        <f t="shared" si="16"/>
        <v>10366.979758905942</v>
      </c>
      <c r="O41" s="134">
        <f t="shared" si="16"/>
        <v>10447.983065010552</v>
      </c>
      <c r="P41" s="134">
        <f t="shared" si="16"/>
        <v>10533.821511660833</v>
      </c>
      <c r="Q41" s="134">
        <f t="shared" si="16"/>
        <v>10501.130027688507</v>
      </c>
      <c r="R41" s="134">
        <f t="shared" si="16"/>
        <v>10492.026562580324</v>
      </c>
      <c r="S41" s="134">
        <f t="shared" si="16"/>
        <v>10692.727809336498</v>
      </c>
      <c r="T41" s="134">
        <f t="shared" si="16"/>
        <v>10409.053022558113</v>
      </c>
      <c r="U41" s="134">
        <f t="shared" si="16"/>
        <v>10358.229014111197</v>
      </c>
      <c r="V41" s="134">
        <f t="shared" si="16"/>
        <v>10173.385493741716</v>
      </c>
      <c r="W41" s="134">
        <f t="shared" si="16"/>
        <v>9910.891540610859</v>
      </c>
      <c r="X41" s="134">
        <f t="shared" si="16"/>
        <v>9692.1808109706526</v>
      </c>
      <c r="Y41" s="134">
        <f t="shared" si="16"/>
        <v>10143.862284700395</v>
      </c>
      <c r="Z41" s="134">
        <f t="shared" si="16"/>
        <v>10034.40714407027</v>
      </c>
      <c r="AA41" s="134">
        <f t="shared" si="16"/>
        <v>9727.7917865297368</v>
      </c>
      <c r="AB41" s="133">
        <f>SUM(B41:AA41)</f>
        <v>268884.61688388471</v>
      </c>
    </row>
    <row r="42" spans="1:28" ht="16.5" x14ac:dyDescent="0.45">
      <c r="A42" s="125" t="s">
        <v>61</v>
      </c>
      <c r="B42" s="134">
        <f>B37*B36</f>
        <v>0</v>
      </c>
      <c r="C42" s="134">
        <f t="shared" ref="C42:AA42" si="17">C37*C36</f>
        <v>5857.2910556734696</v>
      </c>
      <c r="D42" s="134">
        <f t="shared" si="17"/>
        <v>5235.0186721737255</v>
      </c>
      <c r="E42" s="134">
        <f t="shared" si="17"/>
        <v>4564.751379740369</v>
      </c>
      <c r="F42" s="134">
        <f t="shared" si="17"/>
        <v>3806.7911250757575</v>
      </c>
      <c r="G42" s="134">
        <f t="shared" si="17"/>
        <v>2974.4253589184004</v>
      </c>
      <c r="H42" s="134">
        <f t="shared" si="17"/>
        <v>2309.9504276781972</v>
      </c>
      <c r="I42" s="134">
        <f t="shared" si="17"/>
        <v>1793.4149347819939</v>
      </c>
      <c r="J42" s="134">
        <f t="shared" si="17"/>
        <v>1387.5020767606511</v>
      </c>
      <c r="K42" s="134">
        <f t="shared" si="17"/>
        <v>1076.7205197571238</v>
      </c>
      <c r="L42" s="134">
        <f t="shared" si="17"/>
        <v>835.33657844057461</v>
      </c>
      <c r="M42" s="134">
        <f t="shared" si="17"/>
        <v>645.90103086292231</v>
      </c>
      <c r="N42" s="134">
        <f t="shared" si="17"/>
        <v>500.87987861702925</v>
      </c>
      <c r="O42" s="134">
        <f t="shared" si="17"/>
        <v>388.32883820011273</v>
      </c>
      <c r="P42" s="134">
        <f t="shared" si="17"/>
        <v>301.00047955323407</v>
      </c>
      <c r="Q42" s="134">
        <f t="shared" si="17"/>
        <v>233.94142639179501</v>
      </c>
      <c r="R42" s="134">
        <f t="shared" si="17"/>
        <v>222.80596806559032</v>
      </c>
      <c r="S42" s="134">
        <f t="shared" si="17"/>
        <v>143.05512076527313</v>
      </c>
      <c r="T42" s="134">
        <f t="shared" si="17"/>
        <v>110.94306133915953</v>
      </c>
      <c r="U42" s="134">
        <f t="shared" si="17"/>
        <v>79.233165030898647</v>
      </c>
      <c r="V42" s="134">
        <f t="shared" si="17"/>
        <v>51.173978372179441</v>
      </c>
      <c r="W42" s="134">
        <f t="shared" si="17"/>
        <v>53.430526828617204</v>
      </c>
      <c r="X42" s="134">
        <f t="shared" si="17"/>
        <v>54.054419608064229</v>
      </c>
      <c r="Y42" s="134">
        <f t="shared" si="17"/>
        <v>57.676944647811979</v>
      </c>
      <c r="Z42" s="134">
        <f t="shared" si="17"/>
        <v>59.708317673380748</v>
      </c>
      <c r="AA42" s="134">
        <f t="shared" si="17"/>
        <v>55.174064705532579</v>
      </c>
      <c r="AB42" s="133">
        <f>SUM(B42:AA42)</f>
        <v>32798.509349661865</v>
      </c>
    </row>
    <row r="43" spans="1:28" x14ac:dyDescent="0.35">
      <c r="A43" s="125" t="s">
        <v>62</v>
      </c>
      <c r="B43" s="134">
        <f>B38*B32</f>
        <v>0</v>
      </c>
      <c r="C43" s="134">
        <f t="shared" ref="C43:AA43" si="18">C38*C32</f>
        <v>135.02344389293356</v>
      </c>
      <c r="D43" s="134">
        <f t="shared" si="18"/>
        <v>122.80347200266475</v>
      </c>
      <c r="E43" s="134">
        <f t="shared" si="18"/>
        <v>110.0503155907255</v>
      </c>
      <c r="F43" s="134">
        <f t="shared" si="18"/>
        <v>96.736049122688414</v>
      </c>
      <c r="G43" s="134">
        <f t="shared" si="18"/>
        <v>82.831311962134762</v>
      </c>
      <c r="H43" s="134">
        <f t="shared" si="18"/>
        <v>66.684320704384533</v>
      </c>
      <c r="I43" s="134">
        <f t="shared" si="18"/>
        <v>53.684995715605751</v>
      </c>
      <c r="J43" s="134">
        <f t="shared" si="18"/>
        <v>43.219736431912217</v>
      </c>
      <c r="K43" s="134">
        <f t="shared" si="18"/>
        <v>34.794556511456811</v>
      </c>
      <c r="L43" s="134">
        <f t="shared" si="18"/>
        <v>28.011766446938434</v>
      </c>
      <c r="M43" s="134">
        <f t="shared" si="18"/>
        <v>22.551201628894482</v>
      </c>
      <c r="N43" s="134">
        <f t="shared" si="18"/>
        <v>18.155109777542648</v>
      </c>
      <c r="O43" s="134">
        <f t="shared" si="18"/>
        <v>14.615984392259763</v>
      </c>
      <c r="P43" s="134">
        <f t="shared" si="18"/>
        <v>11.766769927165713</v>
      </c>
      <c r="Q43" s="134">
        <f t="shared" si="18"/>
        <v>9.4729763526686863</v>
      </c>
      <c r="R43" s="134">
        <f t="shared" si="18"/>
        <v>7.8245620448840443</v>
      </c>
      <c r="S43" s="134">
        <f t="shared" si="18"/>
        <v>7.3885000746091585</v>
      </c>
      <c r="T43" s="134">
        <f t="shared" si="18"/>
        <v>7.2014637316567631</v>
      </c>
      <c r="U43" s="134">
        <f t="shared" si="18"/>
        <v>6.7348044481204905</v>
      </c>
      <c r="V43" s="134">
        <f t="shared" si="18"/>
        <v>5.6908139208404869</v>
      </c>
      <c r="W43" s="134">
        <f t="shared" si="18"/>
        <v>5.1409472107516159</v>
      </c>
      <c r="X43" s="134">
        <f t="shared" si="18"/>
        <v>4.7164684593737096</v>
      </c>
      <c r="Y43" s="134">
        <f t="shared" si="18"/>
        <v>4.4540365800115183</v>
      </c>
      <c r="Z43" s="134">
        <f t="shared" si="18"/>
        <v>4.1239402205620381</v>
      </c>
      <c r="AA43" s="134">
        <f t="shared" si="18"/>
        <v>4.032873984469437</v>
      </c>
      <c r="AB43" s="133">
        <f>SUM(B43:AA43)</f>
        <v>907.71042113525516</v>
      </c>
    </row>
    <row r="44" spans="1:28" x14ac:dyDescent="0.35">
      <c r="A44" s="139" t="s">
        <v>15</v>
      </c>
      <c r="B44" s="134">
        <f>SUM(B41:B43)</f>
        <v>0</v>
      </c>
      <c r="C44" s="134">
        <f t="shared" ref="C44:AA44" si="19">SUM(C41:C43)</f>
        <v>19779.017318584469</v>
      </c>
      <c r="D44" s="134">
        <f t="shared" si="19"/>
        <v>17672.429571932764</v>
      </c>
      <c r="E44" s="134">
        <f t="shared" si="19"/>
        <v>15729.593932921924</v>
      </c>
      <c r="F44" s="134">
        <f t="shared" si="19"/>
        <v>14895.484611939235</v>
      </c>
      <c r="G44" s="134">
        <f t="shared" si="19"/>
        <v>14142.477060930325</v>
      </c>
      <c r="H44" s="134">
        <f t="shared" si="19"/>
        <v>13772.711355031648</v>
      </c>
      <c r="I44" s="134">
        <f t="shared" si="19"/>
        <v>13093.644460636728</v>
      </c>
      <c r="J44" s="134">
        <f t="shared" si="19"/>
        <v>12409.717999949831</v>
      </c>
      <c r="K44" s="134">
        <f t="shared" si="19"/>
        <v>11690.848656238535</v>
      </c>
      <c r="L44" s="134">
        <f t="shared" si="19"/>
        <v>11797.093380020326</v>
      </c>
      <c r="M44" s="134">
        <f t="shared" si="19"/>
        <v>11700.623033096814</v>
      </c>
      <c r="N44" s="134">
        <f t="shared" si="19"/>
        <v>10886.014747300515</v>
      </c>
      <c r="O44" s="134">
        <f t="shared" si="19"/>
        <v>10850.927887602924</v>
      </c>
      <c r="P44" s="134">
        <f t="shared" si="19"/>
        <v>10846.588761141233</v>
      </c>
      <c r="Q44" s="134">
        <f t="shared" si="19"/>
        <v>10744.54443043297</v>
      </c>
      <c r="R44" s="134">
        <f t="shared" si="19"/>
        <v>10722.657092690797</v>
      </c>
      <c r="S44" s="134">
        <f t="shared" si="19"/>
        <v>10843.17143017638</v>
      </c>
      <c r="T44" s="134">
        <f t="shared" si="19"/>
        <v>10527.19754762893</v>
      </c>
      <c r="U44" s="134">
        <f t="shared" si="19"/>
        <v>10444.196983590216</v>
      </c>
      <c r="V44" s="134">
        <f t="shared" si="19"/>
        <v>10230.250286034736</v>
      </c>
      <c r="W44" s="134">
        <f t="shared" si="19"/>
        <v>9969.4630146502277</v>
      </c>
      <c r="X44" s="134">
        <f t="shared" si="19"/>
        <v>9750.9516990380907</v>
      </c>
      <c r="Y44" s="134">
        <f t="shared" si="19"/>
        <v>10205.993265928219</v>
      </c>
      <c r="Z44" s="134">
        <f t="shared" si="19"/>
        <v>10098.239401964214</v>
      </c>
      <c r="AA44" s="134">
        <f t="shared" si="19"/>
        <v>9786.9987252197388</v>
      </c>
      <c r="AB44" s="133">
        <f>SUM(B44:AA44)</f>
        <v>302590.83665468183</v>
      </c>
    </row>
    <row r="45" spans="1:28" x14ac:dyDescent="0.35">
      <c r="A45" s="139" t="s">
        <v>16</v>
      </c>
      <c r="B45" s="134">
        <f>+B44</f>
        <v>0</v>
      </c>
      <c r="C45" s="134">
        <f>B45+C44</f>
        <v>19779.017318584469</v>
      </c>
      <c r="D45" s="134">
        <f t="shared" ref="D45:AA45" si="20">C45+D44</f>
        <v>37451.446890517233</v>
      </c>
      <c r="E45" s="134">
        <f t="shared" si="20"/>
        <v>53181.040823439158</v>
      </c>
      <c r="F45" s="134">
        <f t="shared" si="20"/>
        <v>68076.525435378397</v>
      </c>
      <c r="G45" s="134">
        <f t="shared" si="20"/>
        <v>82219.00249630872</v>
      </c>
      <c r="H45" s="134">
        <f t="shared" si="20"/>
        <v>95991.713851340362</v>
      </c>
      <c r="I45" s="134">
        <f t="shared" si="20"/>
        <v>109085.35831197709</v>
      </c>
      <c r="J45" s="134">
        <f t="shared" si="20"/>
        <v>121495.07631192692</v>
      </c>
      <c r="K45" s="134">
        <f t="shared" si="20"/>
        <v>133185.92496816546</v>
      </c>
      <c r="L45" s="134">
        <f t="shared" si="20"/>
        <v>144983.01834818578</v>
      </c>
      <c r="M45" s="134">
        <f t="shared" si="20"/>
        <v>156683.64138128259</v>
      </c>
      <c r="N45" s="134">
        <f t="shared" si="20"/>
        <v>167569.6561285831</v>
      </c>
      <c r="O45" s="134">
        <f t="shared" si="20"/>
        <v>178420.58401618601</v>
      </c>
      <c r="P45" s="134">
        <f t="shared" si="20"/>
        <v>189267.17277732724</v>
      </c>
      <c r="Q45" s="134">
        <f t="shared" si="20"/>
        <v>200011.7172077602</v>
      </c>
      <c r="R45" s="134">
        <f t="shared" si="20"/>
        <v>210734.37430045099</v>
      </c>
      <c r="S45" s="134">
        <f t="shared" si="20"/>
        <v>221577.54573062737</v>
      </c>
      <c r="T45" s="134">
        <f t="shared" si="20"/>
        <v>232104.7432782563</v>
      </c>
      <c r="U45" s="134">
        <f t="shared" si="20"/>
        <v>242548.94026184652</v>
      </c>
      <c r="V45" s="134">
        <f t="shared" si="20"/>
        <v>252779.19054788127</v>
      </c>
      <c r="W45" s="134">
        <f t="shared" si="20"/>
        <v>262748.65356253152</v>
      </c>
      <c r="X45" s="134">
        <f t="shared" si="20"/>
        <v>272499.60526156961</v>
      </c>
      <c r="Y45" s="134">
        <f t="shared" si="20"/>
        <v>282705.59852749784</v>
      </c>
      <c r="Z45" s="134">
        <f t="shared" si="20"/>
        <v>292803.83792946208</v>
      </c>
      <c r="AA45" s="134">
        <f t="shared" si="20"/>
        <v>302590.83665468183</v>
      </c>
      <c r="AB45" s="133"/>
    </row>
    <row r="46" spans="1:28" x14ac:dyDescent="0.35">
      <c r="A46" s="139"/>
      <c r="B46" s="134"/>
      <c r="C46" s="134"/>
      <c r="D46" s="134"/>
      <c r="E46" s="134"/>
      <c r="F46" s="134"/>
      <c r="G46" s="134"/>
      <c r="H46" s="134"/>
      <c r="I46" s="134"/>
      <c r="J46" s="134"/>
      <c r="K46" s="134"/>
      <c r="L46" s="134"/>
      <c r="M46" s="134"/>
      <c r="N46" s="134"/>
      <c r="O46" s="134"/>
      <c r="P46" s="134"/>
      <c r="Q46" s="134"/>
      <c r="R46" s="134"/>
      <c r="S46" s="134"/>
      <c r="T46" s="134"/>
      <c r="U46" s="134"/>
      <c r="V46" s="134"/>
      <c r="W46" s="134"/>
      <c r="X46" s="134"/>
      <c r="Y46" s="134"/>
      <c r="Z46" s="134"/>
      <c r="AA46" s="134"/>
      <c r="AB46" s="133"/>
    </row>
    <row r="47" spans="1:28" x14ac:dyDescent="0.35">
      <c r="A47" s="139" t="s">
        <v>17</v>
      </c>
      <c r="B47" s="133">
        <f t="shared" ref="B47:Y47" si="21">B27-B44</f>
        <v>280934.32854374999</v>
      </c>
      <c r="C47" s="133">
        <f>C27-C44</f>
        <v>-15129.017318584469</v>
      </c>
      <c r="D47" s="133">
        <f t="shared" si="21"/>
        <v>-13022.429571932764</v>
      </c>
      <c r="E47" s="133">
        <f t="shared" si="21"/>
        <v>-11079.593932921924</v>
      </c>
      <c r="F47" s="133">
        <f t="shared" si="21"/>
        <v>-10245.484611939235</v>
      </c>
      <c r="G47" s="133">
        <f t="shared" si="21"/>
        <v>-9492.477060930325</v>
      </c>
      <c r="H47" s="133">
        <f t="shared" si="21"/>
        <v>-9122.7113550316481</v>
      </c>
      <c r="I47" s="133">
        <f t="shared" si="21"/>
        <v>-8443.6444606367277</v>
      </c>
      <c r="J47" s="133">
        <f t="shared" si="21"/>
        <v>-7759.7179999498312</v>
      </c>
      <c r="K47" s="133">
        <f t="shared" si="21"/>
        <v>-7040.8486562385351</v>
      </c>
      <c r="L47" s="133">
        <f t="shared" si="21"/>
        <v>-7147.0933800203256</v>
      </c>
      <c r="M47" s="133">
        <f t="shared" si="21"/>
        <v>-7050.6230330968137</v>
      </c>
      <c r="N47" s="133">
        <f t="shared" si="21"/>
        <v>-6236.0147473005145</v>
      </c>
      <c r="O47" s="133">
        <f t="shared" si="21"/>
        <v>-6200.9278876029239</v>
      </c>
      <c r="P47" s="133">
        <f t="shared" si="21"/>
        <v>-6196.5887611412327</v>
      </c>
      <c r="Q47" s="133">
        <f t="shared" si="21"/>
        <v>-6094.5444304329703</v>
      </c>
      <c r="R47" s="133">
        <f t="shared" si="21"/>
        <v>-6072.6570926907971</v>
      </c>
      <c r="S47" s="133">
        <f t="shared" si="21"/>
        <v>-6193.1714301763805</v>
      </c>
      <c r="T47" s="133">
        <f t="shared" si="21"/>
        <v>-5877.1975476289299</v>
      </c>
      <c r="U47" s="133">
        <f t="shared" si="21"/>
        <v>-5794.1969835902164</v>
      </c>
      <c r="V47" s="133">
        <f t="shared" si="21"/>
        <v>-5580.2502860347358</v>
      </c>
      <c r="W47" s="133">
        <f t="shared" si="21"/>
        <v>-5319.4630146502277</v>
      </c>
      <c r="X47" s="133">
        <f t="shared" si="21"/>
        <v>-5100.9516990380907</v>
      </c>
      <c r="Y47" s="133">
        <f t="shared" si="21"/>
        <v>-5555.9932659282185</v>
      </c>
      <c r="Z47" s="133">
        <f>Z27-Z44</f>
        <v>-5448.2394019642143</v>
      </c>
      <c r="AA47" s="133">
        <f>AA27-AA44</f>
        <v>-5136.9987252197388</v>
      </c>
      <c r="AB47" s="133">
        <f>SUM(B47:AA47)</f>
        <v>94593.491889068275</v>
      </c>
    </row>
    <row r="48" spans="1:28" x14ac:dyDescent="0.35">
      <c r="A48" s="143">
        <v>3.5000000000000003E-2</v>
      </c>
      <c r="B48" s="153">
        <f t="shared" ref="B48:AA48" si="22">1/(1+$A$48)^B3</f>
        <v>1</v>
      </c>
      <c r="C48" s="153">
        <f t="shared" si="22"/>
        <v>0.96618357487922713</v>
      </c>
      <c r="D48" s="153">
        <f t="shared" si="22"/>
        <v>0.93351070036640305</v>
      </c>
      <c r="E48" s="153">
        <f t="shared" si="22"/>
        <v>0.90194270566802237</v>
      </c>
      <c r="F48" s="153">
        <f t="shared" si="22"/>
        <v>0.87144222769857238</v>
      </c>
      <c r="G48" s="153">
        <f t="shared" si="22"/>
        <v>0.84197316685852419</v>
      </c>
      <c r="H48" s="153">
        <f t="shared" si="22"/>
        <v>0.81350064430775282</v>
      </c>
      <c r="I48" s="153">
        <f t="shared" si="22"/>
        <v>0.78599096068381913</v>
      </c>
      <c r="J48" s="153">
        <f t="shared" si="22"/>
        <v>0.75941155621625056</v>
      </c>
      <c r="K48" s="153">
        <f t="shared" si="22"/>
        <v>0.73373097218961414</v>
      </c>
      <c r="L48" s="153">
        <f t="shared" si="22"/>
        <v>0.70891881370977217</v>
      </c>
      <c r="M48" s="153">
        <f t="shared" si="22"/>
        <v>0.68494571372924851</v>
      </c>
      <c r="N48" s="153">
        <f t="shared" si="22"/>
        <v>0.66178329828912896</v>
      </c>
      <c r="O48" s="153">
        <f t="shared" si="22"/>
        <v>0.63940415293635666</v>
      </c>
      <c r="P48" s="153">
        <f t="shared" si="22"/>
        <v>0.61778179027667302</v>
      </c>
      <c r="Q48" s="153">
        <f t="shared" si="22"/>
        <v>0.59689061862480497</v>
      </c>
      <c r="R48" s="153">
        <f t="shared" si="22"/>
        <v>0.57670591171478747</v>
      </c>
      <c r="S48" s="153">
        <f t="shared" si="22"/>
        <v>0.55720377943457733</v>
      </c>
      <c r="T48" s="153">
        <f t="shared" si="22"/>
        <v>0.53836113955031628</v>
      </c>
      <c r="U48" s="153">
        <f t="shared" si="22"/>
        <v>0.52015569038677911</v>
      </c>
      <c r="V48" s="153">
        <f t="shared" si="22"/>
        <v>0.50256588443167061</v>
      </c>
      <c r="W48" s="153">
        <f t="shared" si="22"/>
        <v>0.48557090283253213</v>
      </c>
      <c r="X48" s="153">
        <f t="shared" si="22"/>
        <v>0.46915063075606966</v>
      </c>
      <c r="Y48" s="153">
        <f t="shared" si="22"/>
        <v>0.45328563358074364</v>
      </c>
      <c r="Z48" s="153">
        <f t="shared" si="22"/>
        <v>0.43795713389443841</v>
      </c>
      <c r="AA48" s="153">
        <f t="shared" si="22"/>
        <v>0.42314698926998884</v>
      </c>
      <c r="AB48" s="133"/>
    </row>
    <row r="49" spans="1:28" x14ac:dyDescent="0.35">
      <c r="A49" s="144">
        <v>1.4999999999999999E-2</v>
      </c>
      <c r="B49" s="153">
        <f t="shared" ref="B49:AA49" si="23">1/(1+$A$49)^B3</f>
        <v>1</v>
      </c>
      <c r="C49" s="153">
        <f t="shared" si="23"/>
        <v>0.98522167487684742</v>
      </c>
      <c r="D49" s="153">
        <f t="shared" si="23"/>
        <v>0.9706617486471405</v>
      </c>
      <c r="E49" s="153">
        <f t="shared" si="23"/>
        <v>0.95631699374102519</v>
      </c>
      <c r="F49" s="153">
        <f t="shared" si="23"/>
        <v>0.94218423028672449</v>
      </c>
      <c r="G49" s="153">
        <f t="shared" si="23"/>
        <v>0.92826032540563996</v>
      </c>
      <c r="H49" s="153">
        <f t="shared" si="23"/>
        <v>0.91454219251787205</v>
      </c>
      <c r="I49" s="153">
        <f t="shared" si="23"/>
        <v>0.90102679065800217</v>
      </c>
      <c r="J49" s="153">
        <f t="shared" si="23"/>
        <v>0.88771112380098749</v>
      </c>
      <c r="K49" s="153">
        <f t="shared" si="23"/>
        <v>0.87459224019801729</v>
      </c>
      <c r="L49" s="153">
        <f t="shared" si="23"/>
        <v>0.86166723172218462</v>
      </c>
      <c r="M49" s="153">
        <f t="shared" si="23"/>
        <v>0.8489332332238273</v>
      </c>
      <c r="N49" s="153">
        <f t="shared" si="23"/>
        <v>0.83638742189539661</v>
      </c>
      <c r="O49" s="153">
        <f t="shared" si="23"/>
        <v>0.82402701664571099</v>
      </c>
      <c r="P49" s="153">
        <f t="shared" si="23"/>
        <v>0.81184927748345925</v>
      </c>
      <c r="Q49" s="153">
        <f t="shared" si="23"/>
        <v>0.79985150490981216</v>
      </c>
      <c r="R49" s="153">
        <f t="shared" si="23"/>
        <v>0.78803103932001206</v>
      </c>
      <c r="S49" s="153">
        <f t="shared" si="23"/>
        <v>0.77638526041380518</v>
      </c>
      <c r="T49" s="153">
        <f t="shared" si="23"/>
        <v>0.76491158661458636</v>
      </c>
      <c r="U49" s="153">
        <f t="shared" si="23"/>
        <v>0.7536074744971295</v>
      </c>
      <c r="V49" s="153">
        <f t="shared" si="23"/>
        <v>0.74247041822377313</v>
      </c>
      <c r="W49" s="153">
        <f t="shared" si="23"/>
        <v>0.73149794898893916</v>
      </c>
      <c r="X49" s="153">
        <f t="shared" si="23"/>
        <v>0.72068763447186135</v>
      </c>
      <c r="Y49" s="153">
        <f t="shared" si="23"/>
        <v>0.71003707829740037</v>
      </c>
      <c r="Z49" s="153">
        <f t="shared" si="23"/>
        <v>0.69954391950482808</v>
      </c>
      <c r="AA49" s="153">
        <f t="shared" si="23"/>
        <v>0.68920583202446117</v>
      </c>
      <c r="AB49" s="133"/>
    </row>
    <row r="50" spans="1:28" x14ac:dyDescent="0.35">
      <c r="A50" s="139" t="s">
        <v>3</v>
      </c>
      <c r="B50" s="133">
        <f>((B47+B43)*B48)-(B43*B49)</f>
        <v>280934.32854374999</v>
      </c>
      <c r="C50" s="133">
        <f t="shared" ref="C50:AA50" si="24">((C47+C43)*C48)-(C43*C49)</f>
        <v>-14619.978627106539</v>
      </c>
      <c r="D50" s="133">
        <f t="shared" si="24"/>
        <v>-12161.139627884526</v>
      </c>
      <c r="E50" s="133">
        <f t="shared" si="24"/>
        <v>-9999.1428371250586</v>
      </c>
      <c r="F50" s="133">
        <f t="shared" si="24"/>
        <v>-8935.1912359171747</v>
      </c>
      <c r="G50" s="133">
        <f t="shared" si="24"/>
        <v>-7999.5582508713451</v>
      </c>
      <c r="H50" s="133">
        <f t="shared" si="24"/>
        <v>-7428.0694521572095</v>
      </c>
      <c r="I50" s="133">
        <f t="shared" si="24"/>
        <v>-6642.8039193277737</v>
      </c>
      <c r="J50" s="133">
        <f t="shared" si="24"/>
        <v>-5898.3645956364935</v>
      </c>
      <c r="K50" s="133">
        <f t="shared" si="24"/>
        <v>-5170.9899349318321</v>
      </c>
      <c r="L50" s="133">
        <f t="shared" si="24"/>
        <v>-5070.9877134474782</v>
      </c>
      <c r="M50" s="133">
        <f t="shared" si="24"/>
        <v>-4832.9921412571202</v>
      </c>
      <c r="N50" s="133">
        <f t="shared" si="24"/>
        <v>-4130.0603646798672</v>
      </c>
      <c r="O50" s="133">
        <f t="shared" si="24"/>
        <v>-3967.5974882866094</v>
      </c>
      <c r="P50" s="133">
        <f t="shared" si="24"/>
        <v>-3830.4232459384475</v>
      </c>
      <c r="Q50" s="133">
        <f t="shared" si="24"/>
        <v>-3639.6990389937901</v>
      </c>
      <c r="R50" s="133">
        <f t="shared" si="24"/>
        <v>-3503.7907717441067</v>
      </c>
      <c r="S50" s="133">
        <f t="shared" si="24"/>
        <v>-3452.4779499690935</v>
      </c>
      <c r="T50" s="133">
        <f t="shared" si="24"/>
        <v>-3165.6862639317587</v>
      </c>
      <c r="U50" s="133">
        <f t="shared" si="24"/>
        <v>-3015.4567843504101</v>
      </c>
      <c r="V50" s="133">
        <f t="shared" si="24"/>
        <v>-2805.8086724117065</v>
      </c>
      <c r="W50" s="133">
        <f t="shared" si="24"/>
        <v>-2584.2407565699605</v>
      </c>
      <c r="X50" s="133">
        <f t="shared" si="24"/>
        <v>-2394.3010734043564</v>
      </c>
      <c r="Y50" s="133">
        <f t="shared" si="24"/>
        <v>-2519.5955080433564</v>
      </c>
      <c r="Z50" s="133">
        <f t="shared" si="24"/>
        <v>-2387.1740815213429</v>
      </c>
      <c r="AA50" s="133">
        <f t="shared" si="24"/>
        <v>-2174.7785262457855</v>
      </c>
      <c r="AB50" s="133">
        <f>SUM(B50:AA50)</f>
        <v>148604.01968199684</v>
      </c>
    </row>
    <row r="51" spans="1:28" x14ac:dyDescent="0.35">
      <c r="A51" s="139"/>
      <c r="B51" s="133"/>
      <c r="C51" s="133"/>
      <c r="D51" s="133"/>
      <c r="E51" s="133"/>
      <c r="F51" s="133"/>
      <c r="G51" s="133"/>
      <c r="H51" s="133"/>
      <c r="I51" s="133"/>
      <c r="J51" s="133"/>
      <c r="K51" s="133"/>
      <c r="L51" s="133"/>
      <c r="M51" s="133"/>
      <c r="N51" s="133"/>
      <c r="O51" s="133"/>
      <c r="P51" s="133"/>
      <c r="Q51" s="133"/>
      <c r="R51" s="133"/>
      <c r="S51" s="133"/>
      <c r="T51" s="133"/>
      <c r="U51" s="133"/>
      <c r="V51" s="133"/>
      <c r="W51" s="133"/>
      <c r="X51" s="133"/>
      <c r="Y51" s="133"/>
      <c r="Z51" s="133"/>
      <c r="AA51" s="133"/>
      <c r="AB51" s="133"/>
    </row>
    <row r="52" spans="1:28" x14ac:dyDescent="0.35">
      <c r="A52" s="139" t="s">
        <v>4</v>
      </c>
      <c r="B52" s="133">
        <f>+B50</f>
        <v>280934.32854374999</v>
      </c>
      <c r="C52" s="133">
        <f>B52+C50</f>
        <v>266314.34991664346</v>
      </c>
      <c r="D52" s="133">
        <f t="shared" ref="D52:AA52" si="25">C52+D50</f>
        <v>254153.21028875894</v>
      </c>
      <c r="E52" s="133">
        <f t="shared" si="25"/>
        <v>244154.06745163389</v>
      </c>
      <c r="F52" s="133">
        <f t="shared" si="25"/>
        <v>235218.87621571671</v>
      </c>
      <c r="G52" s="133">
        <f t="shared" si="25"/>
        <v>227219.31796484537</v>
      </c>
      <c r="H52" s="133">
        <f t="shared" si="25"/>
        <v>219791.24851268815</v>
      </c>
      <c r="I52" s="133">
        <f t="shared" si="25"/>
        <v>213148.44459336039</v>
      </c>
      <c r="J52" s="133">
        <f t="shared" si="25"/>
        <v>207250.07999772389</v>
      </c>
      <c r="K52" s="133">
        <f t="shared" si="25"/>
        <v>202079.09006279206</v>
      </c>
      <c r="L52" s="133">
        <f t="shared" si="25"/>
        <v>197008.10234934458</v>
      </c>
      <c r="M52" s="133">
        <f t="shared" si="25"/>
        <v>192175.11020808746</v>
      </c>
      <c r="N52" s="133">
        <f t="shared" si="25"/>
        <v>188045.04984340759</v>
      </c>
      <c r="O52" s="133">
        <f t="shared" si="25"/>
        <v>184077.45235512097</v>
      </c>
      <c r="P52" s="133">
        <f t="shared" si="25"/>
        <v>180247.02910918253</v>
      </c>
      <c r="Q52" s="133">
        <f t="shared" si="25"/>
        <v>176607.33007018873</v>
      </c>
      <c r="R52" s="133">
        <f t="shared" si="25"/>
        <v>173103.53929844464</v>
      </c>
      <c r="S52" s="133">
        <f t="shared" si="25"/>
        <v>169651.06134847554</v>
      </c>
      <c r="T52" s="133">
        <f t="shared" si="25"/>
        <v>166485.37508454378</v>
      </c>
      <c r="U52" s="133">
        <f t="shared" si="25"/>
        <v>163469.91830019336</v>
      </c>
      <c r="V52" s="133">
        <f t="shared" si="25"/>
        <v>160664.10962778164</v>
      </c>
      <c r="W52" s="133">
        <f t="shared" si="25"/>
        <v>158079.86887121169</v>
      </c>
      <c r="X52" s="133">
        <f t="shared" si="25"/>
        <v>155685.56779780734</v>
      </c>
      <c r="Y52" s="133">
        <f t="shared" si="25"/>
        <v>153165.97228976397</v>
      </c>
      <c r="Z52" s="133">
        <f t="shared" si="25"/>
        <v>150778.79820824263</v>
      </c>
      <c r="AA52" s="133">
        <f t="shared" si="25"/>
        <v>148604.01968199684</v>
      </c>
      <c r="AB52" s="133"/>
    </row>
    <row r="53" spans="1:28" ht="18.5" x14ac:dyDescent="0.45">
      <c r="A53" s="145" t="s">
        <v>56</v>
      </c>
      <c r="B53" s="154">
        <f>AB50</f>
        <v>148604.01968199684</v>
      </c>
    </row>
    <row r="54" spans="1:28" ht="18.5" x14ac:dyDescent="0.45">
      <c r="A54" s="145" t="s">
        <v>57</v>
      </c>
      <c r="B54" s="154">
        <f>NPV(A48,B41:AA41)</f>
        <v>174025.15462831507</v>
      </c>
    </row>
    <row r="55" spans="1:28" ht="20.5" x14ac:dyDescent="0.55000000000000004">
      <c r="A55" s="145" t="s">
        <v>74</v>
      </c>
      <c r="B55" s="154">
        <f>AB37/1000</f>
        <v>99.075113660848189</v>
      </c>
    </row>
    <row r="56" spans="1:28" ht="18.5" x14ac:dyDescent="0.45">
      <c r="A56" s="145" t="s">
        <v>58</v>
      </c>
      <c r="B56" s="154">
        <f>NPV(A48,B42:AA42)</f>
        <v>27071.806837953114</v>
      </c>
    </row>
    <row r="57" spans="1:28" ht="18.5" x14ac:dyDescent="0.45">
      <c r="A57" s="145" t="s">
        <v>59</v>
      </c>
      <c r="B57" s="154">
        <f>NPV(A49,B43:AA43)</f>
        <v>821.67152541466737</v>
      </c>
    </row>
  </sheetData>
  <pageMargins left="0.7" right="0.7" top="0.75" bottom="0.75" header="0.3" footer="0.3"/>
  <extLst>
    <ext xmlns:x14="http://schemas.microsoft.com/office/spreadsheetml/2009/9/main" uri="{CCE6A557-97BC-4b89-ADB6-D9C93CAAB3DF}">
      <x14:dataValidations xmlns:xm="http://schemas.microsoft.com/office/excel/2006/main" count="1">
        <x14:dataValidation type="list" showInputMessage="1" showErrorMessage="1" prompt="Select a year" xr:uid="{908DA94F-8EA5-4B29-815E-16D5626F4311}">
          <x14:formula1>
            <xm:f>'Rebased Costs'!$A$3:$A$9</xm:f>
          </x14:formula1>
          <xm:sqref>B1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837122-E83A-48D2-BD44-CFFC47B948D8}">
  <dimension ref="A1:K28"/>
  <sheetViews>
    <sheetView tabSelected="1" workbookViewId="0">
      <selection activeCell="J13" sqref="J13"/>
    </sheetView>
  </sheetViews>
  <sheetFormatPr defaultRowHeight="14.5" x14ac:dyDescent="0.35"/>
  <cols>
    <col min="1" max="1" width="56" customWidth="1"/>
    <col min="2" max="2" width="13.1796875" customWidth="1"/>
    <col min="3" max="3" width="11.54296875" bestFit="1" customWidth="1"/>
    <col min="4" max="5" width="11.54296875" customWidth="1"/>
    <col min="10" max="10" width="23" customWidth="1"/>
    <col min="11" max="11" width="32" customWidth="1"/>
  </cols>
  <sheetData>
    <row r="1" spans="1:11" ht="23.5" x14ac:dyDescent="0.55000000000000004">
      <c r="A1" s="155" t="s">
        <v>6</v>
      </c>
      <c r="B1" s="156"/>
      <c r="C1" s="157"/>
      <c r="D1" s="158"/>
      <c r="E1" s="158"/>
    </row>
    <row r="2" spans="1:11" ht="15" thickBot="1" x14ac:dyDescent="0.4">
      <c r="A2" s="159"/>
      <c r="B2" s="160" t="s">
        <v>80</v>
      </c>
      <c r="C2" s="161" t="s">
        <v>81</v>
      </c>
      <c r="D2" s="162" t="s">
        <v>82</v>
      </c>
      <c r="E2" s="162" t="s">
        <v>83</v>
      </c>
      <c r="J2" s="173" t="s">
        <v>68</v>
      </c>
      <c r="K2" s="173" t="s">
        <v>72</v>
      </c>
    </row>
    <row r="3" spans="1:11" ht="15" thickBot="1" x14ac:dyDescent="0.4">
      <c r="A3" s="163" t="s">
        <v>56</v>
      </c>
      <c r="B3" s="164">
        <f>_xlfn.XLOOKUP(A3,BAU!A:A,BAU!B:B,,0)</f>
        <v>0</v>
      </c>
      <c r="C3" s="164">
        <f>_xlfn.XLOOKUP(A3,'Option 1'!A:A,'Option 1'!B:B,,0)</f>
        <v>87715.243678278392</v>
      </c>
      <c r="D3" s="164">
        <f>_xlfn.XLOOKUP(A3,'Option 2'!A:A,'Option 2'!B:B,,0)</f>
        <v>167045.77126672515</v>
      </c>
      <c r="E3" s="164">
        <f>_xlfn.XLOOKUP(A3,'Option 3'!A:A,'Option 3'!B:B,,0)</f>
        <v>148604.01968199684</v>
      </c>
      <c r="J3" s="142"/>
    </row>
    <row r="4" spans="1:11" ht="15" thickBot="1" x14ac:dyDescent="0.4">
      <c r="A4" s="165"/>
      <c r="B4" s="135"/>
      <c r="C4" s="166"/>
      <c r="D4" s="167"/>
      <c r="E4" s="167"/>
      <c r="J4" s="174" t="s">
        <v>69</v>
      </c>
      <c r="K4" s="87" t="s">
        <v>21</v>
      </c>
    </row>
    <row r="5" spans="1:11" ht="15" thickBot="1" x14ac:dyDescent="0.4">
      <c r="A5" s="163" t="s">
        <v>57</v>
      </c>
      <c r="B5" s="164">
        <f>_xlfn.XLOOKUP(A5,BAU!A:A,BAU!B:B,,0)</f>
        <v>0</v>
      </c>
      <c r="C5" s="164">
        <f>_xlfn.XLOOKUP(A5,'Option 1'!A:A,'Option 1'!B:B,,0)</f>
        <v>52207.546388494513</v>
      </c>
      <c r="D5" s="164">
        <f>_xlfn.XLOOKUP(A5,'Option 2'!A:A,'Option 2'!B:B,,0)</f>
        <v>174025.15462831507</v>
      </c>
      <c r="E5" s="164">
        <f>_xlfn.XLOOKUP(A5,'Option 3'!A:A,'Option 3'!B:B,,0)</f>
        <v>174025.15462831507</v>
      </c>
      <c r="J5" s="142"/>
    </row>
    <row r="6" spans="1:11" ht="15" thickBot="1" x14ac:dyDescent="0.4">
      <c r="A6" s="165"/>
      <c r="B6" s="135"/>
      <c r="C6" s="166"/>
      <c r="D6" s="167"/>
      <c r="E6" s="167"/>
      <c r="J6" s="174" t="s">
        <v>70</v>
      </c>
      <c r="K6" s="87" t="s">
        <v>21</v>
      </c>
    </row>
    <row r="7" spans="1:11" ht="15" thickBot="1" x14ac:dyDescent="0.4">
      <c r="A7" s="163" t="s">
        <v>75</v>
      </c>
      <c r="B7" s="164">
        <f>_xlfn.XLOOKUP(A7,BAU!A:A,BAU!B:B,,0)</f>
        <v>0</v>
      </c>
      <c r="C7" s="164">
        <f>_xlfn.XLOOKUP(A7,'Option 1'!A:A,'Option 1'!B:B,,0)</f>
        <v>29.72253409825446</v>
      </c>
      <c r="D7" s="164">
        <f>_xlfn.XLOOKUP(A7,'Option 2'!A:A,'Option 2'!B:B,,0)</f>
        <v>99.075113660848189</v>
      </c>
      <c r="E7" s="164">
        <f>_xlfn.XLOOKUP(A7,'Option 3'!A:A,'Option 3'!B:B,,0)</f>
        <v>99.075113660848189</v>
      </c>
    </row>
    <row r="8" spans="1:11" ht="15" thickBot="1" x14ac:dyDescent="0.4">
      <c r="A8" s="165"/>
      <c r="B8" s="135"/>
      <c r="C8" s="166"/>
      <c r="D8" s="167"/>
      <c r="E8" s="167"/>
    </row>
    <row r="9" spans="1:11" ht="15" thickBot="1" x14ac:dyDescent="0.4">
      <c r="A9" s="163" t="s">
        <v>58</v>
      </c>
      <c r="B9" s="164">
        <f>_xlfn.XLOOKUP(A9,BAU!A:A,BAU!B:B,,0)</f>
        <v>0</v>
      </c>
      <c r="C9" s="164">
        <f>_xlfn.XLOOKUP(A9,'Option 1'!A:A,'Option 1'!B:B,,0)</f>
        <v>8121.5420513859317</v>
      </c>
      <c r="D9" s="164">
        <f>_xlfn.XLOOKUP(A9,'Option 2'!A:A,'Option 2'!B:B,,0)</f>
        <v>27071.806837953114</v>
      </c>
      <c r="E9" s="164">
        <f>_xlfn.XLOOKUP(A9,'Option 3'!A:A,'Option 3'!B:B,,0)</f>
        <v>27071.806837953114</v>
      </c>
    </row>
    <row r="10" spans="1:11" ht="15" thickBot="1" x14ac:dyDescent="0.4">
      <c r="A10" s="165"/>
      <c r="B10" s="135"/>
      <c r="C10" s="166"/>
      <c r="D10" s="167"/>
      <c r="E10" s="167"/>
    </row>
    <row r="11" spans="1:11" ht="15" thickBot="1" x14ac:dyDescent="0.4">
      <c r="A11" s="163" t="s">
        <v>59</v>
      </c>
      <c r="B11" s="164">
        <f>_xlfn.XLOOKUP(A11,BAU!A:A,BAU!B:B,,0)</f>
        <v>0</v>
      </c>
      <c r="C11" s="164">
        <f>_xlfn.XLOOKUP(A11,'Option 1'!A:A,'Option 1'!B:B,,0)</f>
        <v>246.50145762440025</v>
      </c>
      <c r="D11" s="164">
        <f>_xlfn.XLOOKUP(A11,'Option 2'!A:A,'Option 2'!B:B,,0)</f>
        <v>821.67152541466737</v>
      </c>
      <c r="E11" s="164">
        <f>_xlfn.XLOOKUP(A11,'Option 3'!A:A,'Option 3'!B:B,,0)</f>
        <v>821.67152541466737</v>
      </c>
    </row>
    <row r="12" spans="1:11" x14ac:dyDescent="0.35">
      <c r="A12" s="168"/>
      <c r="B12" s="169"/>
      <c r="C12" s="170"/>
      <c r="D12" s="167"/>
      <c r="E12" s="167"/>
    </row>
    <row r="17" spans="1:11" x14ac:dyDescent="0.35">
      <c r="A17" s="105" t="s">
        <v>122</v>
      </c>
      <c r="B17" s="106"/>
      <c r="C17" s="106"/>
      <c r="D17" s="106"/>
      <c r="E17" s="106"/>
      <c r="F17" s="106"/>
      <c r="G17" s="106"/>
      <c r="H17" s="106"/>
      <c r="I17" s="106"/>
      <c r="J17" s="106"/>
      <c r="K17" s="106"/>
    </row>
    <row r="18" spans="1:11" x14ac:dyDescent="0.35">
      <c r="A18" s="106"/>
      <c r="B18" s="106"/>
      <c r="C18" s="106"/>
      <c r="D18" s="106"/>
      <c r="E18" s="106"/>
      <c r="F18" s="106"/>
      <c r="G18" s="106"/>
      <c r="H18" s="106"/>
      <c r="I18" s="106"/>
      <c r="J18" s="106"/>
      <c r="K18" s="106"/>
    </row>
    <row r="19" spans="1:11" x14ac:dyDescent="0.35">
      <c r="A19" s="106" t="s">
        <v>124</v>
      </c>
      <c r="B19" s="106"/>
      <c r="C19" s="106"/>
      <c r="D19" s="106"/>
      <c r="E19" s="106"/>
      <c r="F19" s="106"/>
      <c r="G19" s="106"/>
      <c r="H19" s="106"/>
      <c r="I19" s="106"/>
      <c r="J19" s="106"/>
      <c r="K19" s="106"/>
    </row>
    <row r="20" spans="1:11" x14ac:dyDescent="0.35">
      <c r="A20" s="106"/>
      <c r="B20" s="106"/>
      <c r="C20" s="106"/>
      <c r="D20" s="106"/>
      <c r="E20" s="106"/>
      <c r="F20" s="106"/>
      <c r="G20" s="106"/>
      <c r="H20" s="106"/>
      <c r="I20" s="106"/>
      <c r="J20" s="106"/>
      <c r="K20" s="106"/>
    </row>
    <row r="21" spans="1:11" x14ac:dyDescent="0.35">
      <c r="A21" s="106" t="s">
        <v>123</v>
      </c>
      <c r="B21" s="106"/>
      <c r="C21" s="106"/>
      <c r="D21" s="106"/>
      <c r="E21" s="106"/>
      <c r="F21" s="106"/>
      <c r="G21" s="106"/>
      <c r="H21" s="106"/>
      <c r="I21" s="106"/>
      <c r="J21" s="106"/>
      <c r="K21" s="106"/>
    </row>
    <row r="22" spans="1:11" x14ac:dyDescent="0.35">
      <c r="A22" s="106"/>
      <c r="B22" s="106"/>
      <c r="C22" s="106"/>
      <c r="D22" s="106"/>
      <c r="E22" s="106"/>
      <c r="F22" s="106"/>
      <c r="G22" s="106"/>
      <c r="H22" s="106"/>
      <c r="I22" s="106"/>
      <c r="J22" s="106"/>
      <c r="K22" s="106"/>
    </row>
    <row r="23" spans="1:11" x14ac:dyDescent="0.35">
      <c r="A23" s="106" t="s">
        <v>125</v>
      </c>
      <c r="B23" s="106"/>
      <c r="C23" s="106"/>
      <c r="D23" s="106"/>
      <c r="E23" s="106"/>
      <c r="F23" s="106"/>
      <c r="G23" s="106"/>
      <c r="H23" s="106"/>
      <c r="I23" s="106"/>
      <c r="J23" s="106"/>
      <c r="K23" s="106"/>
    </row>
    <row r="24" spans="1:11" x14ac:dyDescent="0.35">
      <c r="A24" s="106"/>
      <c r="B24" s="106"/>
      <c r="C24" s="106"/>
      <c r="D24" s="106"/>
      <c r="E24" s="106"/>
      <c r="F24" s="106"/>
      <c r="G24" s="106"/>
      <c r="H24" s="106"/>
      <c r="I24" s="106"/>
      <c r="J24" s="106"/>
      <c r="K24" s="106"/>
    </row>
    <row r="25" spans="1:11" x14ac:dyDescent="0.35">
      <c r="A25" s="106" t="s">
        <v>128</v>
      </c>
      <c r="B25" s="106"/>
      <c r="C25" s="106"/>
      <c r="D25" s="106"/>
      <c r="E25" s="106"/>
      <c r="F25" s="106"/>
      <c r="G25" s="106"/>
      <c r="H25" s="106"/>
      <c r="I25" s="106"/>
      <c r="J25" s="106"/>
      <c r="K25" s="106"/>
    </row>
    <row r="26" spans="1:11" x14ac:dyDescent="0.35">
      <c r="A26" s="106"/>
      <c r="B26" s="106"/>
      <c r="C26" s="106"/>
      <c r="D26" s="106"/>
      <c r="E26" s="106"/>
      <c r="F26" s="106"/>
      <c r="G26" s="106"/>
      <c r="H26" s="106"/>
      <c r="I26" s="106"/>
      <c r="J26" s="106"/>
      <c r="K26" s="106"/>
    </row>
    <row r="27" spans="1:11" x14ac:dyDescent="0.35">
      <c r="A27" s="106" t="s">
        <v>126</v>
      </c>
      <c r="B27" s="106"/>
      <c r="C27" s="106"/>
      <c r="D27" s="106"/>
      <c r="E27" s="106"/>
      <c r="F27" s="106"/>
      <c r="G27" s="106"/>
      <c r="H27" s="106"/>
      <c r="I27" s="106"/>
      <c r="J27" s="106"/>
      <c r="K27" s="106"/>
    </row>
    <row r="28" spans="1:11" x14ac:dyDescent="0.35">
      <c r="A28" s="106" t="s">
        <v>127</v>
      </c>
      <c r="B28" s="106"/>
      <c r="C28" s="106"/>
      <c r="D28" s="106"/>
      <c r="E28" s="106"/>
      <c r="F28" s="106"/>
      <c r="G28" s="106"/>
      <c r="H28" s="106"/>
      <c r="I28" s="106"/>
      <c r="J28" s="106"/>
      <c r="K28" s="106"/>
    </row>
  </sheetData>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prompt="Select scenario " xr:uid="{0171D710-5B55-49DE-9218-E9DDB18502F9}">
          <x14:formula1>
            <xm:f>energy_prices!$A$5:$A$7</xm:f>
          </x14:formula1>
          <xm:sqref>K4</xm:sqref>
        </x14:dataValidation>
        <x14:dataValidation type="list" allowBlank="1" showInputMessage="1" showErrorMessage="1" prompt="Select Scenario" xr:uid="{24A8BD47-43D1-41F0-8728-7643DDC81D0D}">
          <x14:formula1>
            <xm:f>'Carbon Values'!$A$4:$A$6</xm:f>
          </x14:formula1>
          <xm:sqref>K6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B1BD8E-3B5C-4568-A340-DD97DEEA0403}">
  <sheetPr codeName="Sheet9">
    <tabColor rgb="FFFFFF00"/>
  </sheetPr>
  <dimension ref="A1:CY152"/>
  <sheetViews>
    <sheetView zoomScale="104" zoomScaleNormal="98" workbookViewId="0">
      <pane xSplit="2" ySplit="3" topLeftCell="V4" activePane="bottomRight" state="frozen"/>
      <selection activeCell="R12" sqref="R12"/>
      <selection pane="topRight" activeCell="R12" sqref="R12"/>
      <selection pane="bottomLeft" activeCell="R12" sqref="R12"/>
      <selection pane="bottomRight" activeCell="R12" sqref="R12"/>
    </sheetView>
  </sheetViews>
  <sheetFormatPr defaultColWidth="9" defaultRowHeight="12.5" x14ac:dyDescent="0.25"/>
  <cols>
    <col min="1" max="1" width="46.453125" style="4" bestFit="1" customWidth="1"/>
    <col min="2" max="2" width="11.453125" style="4" customWidth="1"/>
    <col min="3" max="3" width="9.54296875" style="4" hidden="1" customWidth="1"/>
    <col min="4" max="7" width="9.453125" style="4" hidden="1" customWidth="1"/>
    <col min="8" max="12" width="9.54296875" style="4" hidden="1" customWidth="1"/>
    <col min="13" max="103" width="10.54296875" style="4" bestFit="1" customWidth="1"/>
    <col min="104" max="16384" width="9" style="4"/>
  </cols>
  <sheetData>
    <row r="1" spans="1:103" ht="15.5" x14ac:dyDescent="0.35">
      <c r="A1" s="3" t="s">
        <v>67</v>
      </c>
      <c r="O1" s="9" t="s">
        <v>18</v>
      </c>
    </row>
    <row r="2" spans="1:103" ht="13" x14ac:dyDescent="0.3">
      <c r="A2" s="5"/>
    </row>
    <row r="3" spans="1:103" s="6" customFormat="1" ht="13" x14ac:dyDescent="0.3">
      <c r="C3" s="7">
        <v>2000</v>
      </c>
      <c r="D3" s="7">
        <v>2001</v>
      </c>
      <c r="E3" s="7">
        <v>2002</v>
      </c>
      <c r="F3" s="7">
        <v>2003</v>
      </c>
      <c r="G3" s="7">
        <v>2004</v>
      </c>
      <c r="H3" s="7">
        <v>2005</v>
      </c>
      <c r="I3" s="7">
        <v>2006</v>
      </c>
      <c r="J3" s="7">
        <v>2007</v>
      </c>
      <c r="K3" s="7">
        <v>2008</v>
      </c>
      <c r="L3" s="7">
        <v>2009</v>
      </c>
      <c r="M3" s="7">
        <v>2010</v>
      </c>
      <c r="N3" s="7">
        <v>2011</v>
      </c>
      <c r="O3" s="7">
        <v>2012</v>
      </c>
      <c r="P3" s="7">
        <v>2013</v>
      </c>
      <c r="Q3" s="7">
        <v>2014</v>
      </c>
      <c r="R3" s="7">
        <v>2015</v>
      </c>
      <c r="S3" s="7">
        <v>2016</v>
      </c>
      <c r="T3" s="7">
        <v>2017</v>
      </c>
      <c r="U3" s="7">
        <v>2018</v>
      </c>
      <c r="V3" s="7">
        <v>2019</v>
      </c>
      <c r="W3" s="7">
        <v>2020</v>
      </c>
      <c r="X3" s="7">
        <v>2021</v>
      </c>
      <c r="Y3" s="7">
        <v>2022</v>
      </c>
      <c r="Z3" s="7">
        <v>2023</v>
      </c>
      <c r="AA3" s="7">
        <v>2024</v>
      </c>
      <c r="AB3" s="7">
        <v>2025</v>
      </c>
      <c r="AC3" s="7">
        <v>2026</v>
      </c>
      <c r="AD3" s="7">
        <v>2027</v>
      </c>
      <c r="AE3" s="7">
        <v>2028</v>
      </c>
      <c r="AF3" s="7">
        <v>2029</v>
      </c>
      <c r="AG3" s="7">
        <v>2030</v>
      </c>
      <c r="AH3" s="7">
        <v>2031</v>
      </c>
      <c r="AI3" s="7">
        <v>2032</v>
      </c>
      <c r="AJ3" s="7">
        <v>2033</v>
      </c>
      <c r="AK3" s="7">
        <v>2034</v>
      </c>
      <c r="AL3" s="7">
        <v>2035</v>
      </c>
      <c r="AM3" s="7">
        <v>2036</v>
      </c>
      <c r="AN3" s="7">
        <v>2037</v>
      </c>
      <c r="AO3" s="7">
        <v>2038</v>
      </c>
      <c r="AP3" s="7">
        <v>2039</v>
      </c>
      <c r="AQ3" s="7">
        <v>2040</v>
      </c>
      <c r="AR3" s="7">
        <v>2041</v>
      </c>
      <c r="AS3" s="7">
        <v>2042</v>
      </c>
      <c r="AT3" s="7">
        <v>2043</v>
      </c>
      <c r="AU3" s="7">
        <v>2044</v>
      </c>
      <c r="AV3" s="7">
        <v>2045</v>
      </c>
      <c r="AW3" s="7">
        <v>2046</v>
      </c>
      <c r="AX3" s="7">
        <v>2047</v>
      </c>
      <c r="AY3" s="7">
        <v>2048</v>
      </c>
      <c r="AZ3" s="7">
        <v>2049</v>
      </c>
      <c r="BA3" s="7">
        <v>2050</v>
      </c>
      <c r="BB3" s="7">
        <v>2051</v>
      </c>
      <c r="BC3" s="7">
        <v>2052</v>
      </c>
      <c r="BD3" s="7">
        <v>2053</v>
      </c>
      <c r="BE3" s="7">
        <v>2054</v>
      </c>
      <c r="BF3" s="7">
        <v>2055</v>
      </c>
      <c r="BG3" s="7">
        <v>2056</v>
      </c>
      <c r="BH3" s="7">
        <v>2057</v>
      </c>
      <c r="BI3" s="7">
        <v>2058</v>
      </c>
      <c r="BJ3" s="7">
        <v>2059</v>
      </c>
      <c r="BK3" s="7">
        <v>2060</v>
      </c>
      <c r="BL3" s="7">
        <v>2061</v>
      </c>
      <c r="BM3" s="7">
        <v>2062</v>
      </c>
      <c r="BN3" s="7">
        <v>2063</v>
      </c>
      <c r="BO3" s="7">
        <v>2064</v>
      </c>
      <c r="BP3" s="7">
        <v>2065</v>
      </c>
      <c r="BQ3" s="7">
        <v>2066</v>
      </c>
      <c r="BR3" s="7">
        <v>2067</v>
      </c>
      <c r="BS3" s="7">
        <v>2068</v>
      </c>
      <c r="BT3" s="7">
        <v>2069</v>
      </c>
      <c r="BU3" s="7">
        <v>2070</v>
      </c>
      <c r="BV3" s="7">
        <v>2071</v>
      </c>
      <c r="BW3" s="7">
        <v>2072</v>
      </c>
      <c r="BX3" s="7">
        <v>2073</v>
      </c>
      <c r="BY3" s="7">
        <v>2074</v>
      </c>
      <c r="BZ3" s="7">
        <v>2075</v>
      </c>
      <c r="CA3" s="7">
        <v>2076</v>
      </c>
      <c r="CB3" s="7">
        <v>2077</v>
      </c>
      <c r="CC3" s="7">
        <v>2078</v>
      </c>
      <c r="CD3" s="7">
        <v>2079</v>
      </c>
      <c r="CE3" s="7">
        <v>2080</v>
      </c>
      <c r="CF3" s="7">
        <v>2081</v>
      </c>
      <c r="CG3" s="7">
        <v>2082</v>
      </c>
      <c r="CH3" s="7">
        <v>2083</v>
      </c>
      <c r="CI3" s="7">
        <v>2084</v>
      </c>
      <c r="CJ3" s="7">
        <v>2085</v>
      </c>
      <c r="CK3" s="7">
        <v>2086</v>
      </c>
      <c r="CL3" s="7">
        <v>2087</v>
      </c>
      <c r="CM3" s="7">
        <v>2088</v>
      </c>
      <c r="CN3" s="7">
        <v>2089</v>
      </c>
      <c r="CO3" s="7">
        <v>2090</v>
      </c>
      <c r="CP3" s="7">
        <v>2091</v>
      </c>
      <c r="CQ3" s="7">
        <v>2092</v>
      </c>
      <c r="CR3" s="7">
        <v>2093</v>
      </c>
      <c r="CS3" s="7">
        <v>2094</v>
      </c>
      <c r="CT3" s="7">
        <v>2095</v>
      </c>
      <c r="CU3" s="7">
        <v>2096</v>
      </c>
      <c r="CV3" s="7">
        <v>2097</v>
      </c>
      <c r="CW3" s="7">
        <v>2098</v>
      </c>
      <c r="CX3" s="7">
        <v>2099</v>
      </c>
      <c r="CY3" s="7">
        <v>2100</v>
      </c>
    </row>
    <row r="5" spans="1:103" ht="13" thickBot="1" x14ac:dyDescent="0.3">
      <c r="A5" s="8" t="s">
        <v>21</v>
      </c>
      <c r="B5" s="9"/>
      <c r="C5" s="10"/>
      <c r="D5" s="10"/>
      <c r="E5" s="10"/>
      <c r="F5" s="10"/>
      <c r="G5" s="10"/>
      <c r="H5" s="10"/>
      <c r="I5" s="10"/>
      <c r="J5" s="10"/>
      <c r="K5" s="10"/>
      <c r="L5" s="10"/>
      <c r="M5" s="81">
        <v>5.6542239764021103</v>
      </c>
      <c r="N5" s="81">
        <v>6.6219673007692155</v>
      </c>
      <c r="O5" s="81">
        <v>6.986272117237939</v>
      </c>
      <c r="P5" s="81">
        <v>7.8137540265611154</v>
      </c>
      <c r="Q5" s="81">
        <v>6.5440565596348286</v>
      </c>
      <c r="R5" s="81">
        <v>5.9257732005504513</v>
      </c>
      <c r="S5" s="81">
        <v>6.6773874336251096</v>
      </c>
      <c r="T5" s="81">
        <v>7.6558224834902866</v>
      </c>
      <c r="U5" s="81">
        <v>9.2488231855723342</v>
      </c>
      <c r="V5" s="81">
        <v>7.6988434095637714</v>
      </c>
      <c r="W5" s="81">
        <v>6.9990144775547494</v>
      </c>
      <c r="X5" s="81">
        <v>14.989541253986456</v>
      </c>
      <c r="Y5" s="81">
        <v>22.393005370360935</v>
      </c>
      <c r="Z5" s="81">
        <v>14.199478940602773</v>
      </c>
      <c r="AA5" s="81">
        <v>14.273588977690494</v>
      </c>
      <c r="AB5" s="81">
        <v>13.066387949832713</v>
      </c>
      <c r="AC5" s="81">
        <v>12.207027590004431</v>
      </c>
      <c r="AD5" s="81">
        <v>10.958396317158332</v>
      </c>
      <c r="AE5" s="81">
        <v>9.8867587147333431</v>
      </c>
      <c r="AF5" s="81">
        <v>9.8799627637057945</v>
      </c>
      <c r="AG5" s="81">
        <v>10.013860126927579</v>
      </c>
      <c r="AH5" s="81">
        <v>10.346404851617425</v>
      </c>
      <c r="AI5" s="81">
        <v>10.261955679344034</v>
      </c>
      <c r="AJ5" s="81">
        <v>10.068170950946643</v>
      </c>
      <c r="AK5" s="81">
        <v>9.7504167183517563</v>
      </c>
      <c r="AL5" s="81">
        <v>10.12769765071333</v>
      </c>
      <c r="AM5" s="81">
        <v>10.270218455705963</v>
      </c>
      <c r="AN5" s="81">
        <v>9.6994671014947045</v>
      </c>
      <c r="AO5" s="81">
        <v>9.824376621982708</v>
      </c>
      <c r="AP5" s="81">
        <v>9.9548659782374536</v>
      </c>
      <c r="AQ5" s="81">
        <v>9.9738404724242038</v>
      </c>
      <c r="AR5" s="81">
        <v>10.015270468757171</v>
      </c>
      <c r="AS5" s="81">
        <v>10.258142594308124</v>
      </c>
      <c r="AT5" s="81">
        <v>10.036178110446002</v>
      </c>
      <c r="AU5" s="81">
        <v>10.037361536171302</v>
      </c>
      <c r="AV5" s="81">
        <v>9.9077828387502134</v>
      </c>
      <c r="AW5" s="81">
        <v>9.7006451981182362</v>
      </c>
      <c r="AX5" s="81">
        <v>9.5342453515961214</v>
      </c>
      <c r="AY5" s="81">
        <v>10.028710162535869</v>
      </c>
      <c r="AZ5" s="81">
        <v>9.9703492923065458</v>
      </c>
      <c r="BA5" s="81">
        <v>9.7142626252279349</v>
      </c>
      <c r="BB5" s="81">
        <v>9.7142626252279349</v>
      </c>
      <c r="BC5" s="81">
        <v>9.7142626252279349</v>
      </c>
      <c r="BD5" s="81">
        <v>9.7142626252279349</v>
      </c>
      <c r="BE5" s="81">
        <v>9.7142626252279349</v>
      </c>
      <c r="BF5" s="81">
        <v>9.7142626252279349</v>
      </c>
      <c r="BG5" s="81">
        <v>9.7142626252279349</v>
      </c>
      <c r="BH5" s="81">
        <v>9.7142626252279349</v>
      </c>
      <c r="BI5" s="81">
        <v>9.7142626252279349</v>
      </c>
      <c r="BJ5" s="81">
        <v>9.7142626252279349</v>
      </c>
      <c r="BK5" s="81">
        <v>9.7142626252279349</v>
      </c>
      <c r="BL5" s="81">
        <v>9.7142626252279349</v>
      </c>
      <c r="BM5" s="81">
        <v>9.7142626252279349</v>
      </c>
      <c r="BN5" s="81">
        <v>9.7142626252279349</v>
      </c>
      <c r="BO5" s="81">
        <v>9.7142626252279349</v>
      </c>
      <c r="BP5" s="81">
        <v>9.7142626252279349</v>
      </c>
      <c r="BQ5" s="81">
        <v>9.7142626252279349</v>
      </c>
      <c r="BR5" s="81">
        <v>9.7142626252279349</v>
      </c>
      <c r="BS5" s="81">
        <v>9.7142626252279349</v>
      </c>
      <c r="BT5" s="81">
        <v>9.7142626252279349</v>
      </c>
      <c r="BU5" s="81">
        <v>9.7142626252279349</v>
      </c>
      <c r="BV5" s="81">
        <v>9.7142626252279349</v>
      </c>
      <c r="BW5" s="81">
        <v>9.7142626252279349</v>
      </c>
      <c r="BX5" s="81">
        <v>9.7142626252279349</v>
      </c>
      <c r="BY5" s="81">
        <v>9.7142626252279349</v>
      </c>
      <c r="BZ5" s="81">
        <v>9.7142626252279349</v>
      </c>
      <c r="CA5" s="81">
        <v>9.7142626252279349</v>
      </c>
      <c r="CB5" s="81">
        <v>9.7142626252279349</v>
      </c>
      <c r="CC5" s="81">
        <v>9.7142626252279349</v>
      </c>
      <c r="CD5" s="81">
        <v>9.7142626252279349</v>
      </c>
      <c r="CE5" s="81">
        <v>9.7142626252279349</v>
      </c>
      <c r="CF5" s="81">
        <v>9.7142626252279349</v>
      </c>
      <c r="CG5" s="81">
        <v>9.7142626252279349</v>
      </c>
      <c r="CH5" s="81">
        <v>9.7142626252279349</v>
      </c>
      <c r="CI5" s="81">
        <v>9.7142626252279349</v>
      </c>
      <c r="CJ5" s="81">
        <v>9.7142626252279349</v>
      </c>
      <c r="CK5" s="81">
        <v>9.7142626252279349</v>
      </c>
      <c r="CL5" s="81">
        <v>9.7142626252279349</v>
      </c>
      <c r="CM5" s="81">
        <v>9.7142626252279349</v>
      </c>
      <c r="CN5" s="81">
        <v>9.7142626252279349</v>
      </c>
      <c r="CO5" s="81">
        <v>9.7142626252279349</v>
      </c>
      <c r="CP5" s="81">
        <v>9.7142626252279349</v>
      </c>
      <c r="CQ5" s="81">
        <v>9.7142626252279349</v>
      </c>
      <c r="CR5" s="81">
        <v>9.7142626252279349</v>
      </c>
      <c r="CS5" s="81">
        <v>9.7142626252279349</v>
      </c>
      <c r="CT5" s="81">
        <v>9.7142626252279349</v>
      </c>
      <c r="CU5" s="81">
        <v>9.7142626252279349</v>
      </c>
      <c r="CV5" s="81">
        <v>9.7142626252279349</v>
      </c>
      <c r="CW5" s="81">
        <v>9.7142626252279349</v>
      </c>
      <c r="CX5" s="81">
        <v>9.7142626252279349</v>
      </c>
      <c r="CY5" s="81">
        <v>9.7142626252279349</v>
      </c>
    </row>
    <row r="6" spans="1:103" ht="13" thickBot="1" x14ac:dyDescent="0.3">
      <c r="A6" s="4" t="s">
        <v>20</v>
      </c>
      <c r="B6" s="9"/>
      <c r="M6" s="82">
        <v>5.7</v>
      </c>
      <c r="N6" s="83">
        <v>6.6</v>
      </c>
      <c r="O6" s="83">
        <v>7</v>
      </c>
      <c r="P6" s="83">
        <v>7.8</v>
      </c>
      <c r="Q6" s="83">
        <v>6.5</v>
      </c>
      <c r="R6" s="83">
        <v>5.9</v>
      </c>
      <c r="S6" s="83">
        <v>6.7</v>
      </c>
      <c r="T6" s="83">
        <v>7.7</v>
      </c>
      <c r="U6" s="83">
        <v>9.1999999999999993</v>
      </c>
      <c r="V6" s="83">
        <v>7.7</v>
      </c>
      <c r="W6" s="83">
        <v>7</v>
      </c>
      <c r="X6" s="83">
        <v>15</v>
      </c>
      <c r="Y6" s="83">
        <v>22.4</v>
      </c>
      <c r="Z6" s="83">
        <v>10.3</v>
      </c>
      <c r="AA6" s="83">
        <v>7.9</v>
      </c>
      <c r="AB6" s="83">
        <v>7</v>
      </c>
      <c r="AC6" s="83">
        <v>9.8000000000000007</v>
      </c>
      <c r="AD6" s="83">
        <v>9.3000000000000007</v>
      </c>
      <c r="AE6" s="83">
        <v>8.8000000000000007</v>
      </c>
      <c r="AF6" s="83">
        <v>9.1</v>
      </c>
      <c r="AG6" s="83">
        <v>9.4</v>
      </c>
      <c r="AH6" s="83">
        <v>9.6999999999999993</v>
      </c>
      <c r="AI6" s="83">
        <v>9.6999999999999993</v>
      </c>
      <c r="AJ6" s="83">
        <v>9.5</v>
      </c>
      <c r="AK6" s="83">
        <v>9.1999999999999993</v>
      </c>
      <c r="AL6" s="83">
        <v>9.6</v>
      </c>
      <c r="AM6" s="83">
        <v>9.6999999999999993</v>
      </c>
      <c r="AN6" s="83">
        <v>9.1999999999999993</v>
      </c>
      <c r="AO6" s="83">
        <v>9.3000000000000007</v>
      </c>
      <c r="AP6" s="83">
        <v>9.4</v>
      </c>
      <c r="AQ6" s="83">
        <v>9.4</v>
      </c>
      <c r="AR6" s="83">
        <v>9.5</v>
      </c>
      <c r="AS6" s="83">
        <v>9.6999999999999993</v>
      </c>
      <c r="AT6" s="83">
        <v>9.5</v>
      </c>
      <c r="AU6" s="83">
        <v>9.5</v>
      </c>
      <c r="AV6" s="83">
        <v>9.4</v>
      </c>
      <c r="AW6" s="83">
        <v>9.1999999999999993</v>
      </c>
      <c r="AX6" s="83">
        <v>9</v>
      </c>
      <c r="AY6" s="83">
        <v>9.5</v>
      </c>
      <c r="AZ6" s="83">
        <v>9.4</v>
      </c>
      <c r="BA6" s="83">
        <v>9.1999999999999993</v>
      </c>
      <c r="BB6" s="83">
        <v>9.1999999999999993</v>
      </c>
      <c r="BC6" s="83">
        <v>9.1999999999999993</v>
      </c>
      <c r="BD6" s="83">
        <v>9.1999999999999993</v>
      </c>
      <c r="BE6" s="83">
        <v>9.1999999999999993</v>
      </c>
      <c r="BF6" s="83">
        <v>9.1999999999999993</v>
      </c>
      <c r="BG6" s="83">
        <v>9.1999999999999993</v>
      </c>
      <c r="BH6" s="83">
        <v>9.1999999999999993</v>
      </c>
      <c r="BI6" s="83">
        <v>9.1999999999999993</v>
      </c>
      <c r="BJ6" s="83">
        <v>9.1999999999999993</v>
      </c>
      <c r="BK6" s="83">
        <v>9.1999999999999993</v>
      </c>
      <c r="BL6" s="83">
        <v>9.1999999999999993</v>
      </c>
      <c r="BM6" s="83">
        <v>9.1999999999999993</v>
      </c>
      <c r="BN6" s="83">
        <v>9.1999999999999993</v>
      </c>
      <c r="BO6" s="83">
        <v>9.1999999999999993</v>
      </c>
      <c r="BP6" s="83">
        <v>9.1999999999999993</v>
      </c>
      <c r="BQ6" s="83">
        <v>9.1999999999999993</v>
      </c>
      <c r="BR6" s="83">
        <v>9.1999999999999993</v>
      </c>
      <c r="BS6" s="83">
        <v>9.1999999999999993</v>
      </c>
      <c r="BT6" s="83">
        <v>9.1999999999999993</v>
      </c>
      <c r="BU6" s="83">
        <v>9.1999999999999993</v>
      </c>
      <c r="BV6" s="83">
        <v>9.1999999999999993</v>
      </c>
      <c r="BW6" s="83">
        <v>9.1999999999999993</v>
      </c>
      <c r="BX6" s="83">
        <v>9.1999999999999993</v>
      </c>
      <c r="BY6" s="83">
        <v>9.1999999999999993</v>
      </c>
      <c r="BZ6" s="83">
        <v>9.1999999999999993</v>
      </c>
      <c r="CA6" s="83">
        <v>9.1999999999999993</v>
      </c>
      <c r="CB6" s="83">
        <v>9.1999999999999993</v>
      </c>
      <c r="CC6" s="83">
        <v>9.1999999999999993</v>
      </c>
      <c r="CD6" s="83">
        <v>9.1999999999999993</v>
      </c>
      <c r="CE6" s="83">
        <v>9.1999999999999993</v>
      </c>
      <c r="CF6" s="83">
        <v>9.1999999999999993</v>
      </c>
      <c r="CG6" s="83">
        <v>9.1999999999999993</v>
      </c>
      <c r="CH6" s="83">
        <v>9.1999999999999993</v>
      </c>
      <c r="CI6" s="83">
        <v>9.1999999999999993</v>
      </c>
      <c r="CJ6" s="83">
        <v>9.1999999999999993</v>
      </c>
      <c r="CK6" s="83">
        <v>9.1999999999999993</v>
      </c>
      <c r="CL6" s="83">
        <v>9.1999999999999993</v>
      </c>
      <c r="CM6" s="83">
        <v>9.1999999999999993</v>
      </c>
      <c r="CN6" s="83">
        <v>9.1999999999999993</v>
      </c>
      <c r="CO6" s="83">
        <v>9.1999999999999993</v>
      </c>
      <c r="CP6" s="83">
        <v>9.1999999999999993</v>
      </c>
      <c r="CQ6" s="83">
        <v>9.1999999999999993</v>
      </c>
      <c r="CR6" s="83">
        <v>9.1999999999999993</v>
      </c>
      <c r="CS6" s="83">
        <v>9.1999999999999993</v>
      </c>
      <c r="CT6" s="83">
        <v>9.1999999999999993</v>
      </c>
      <c r="CU6" s="83">
        <v>9.1999999999999993</v>
      </c>
      <c r="CV6" s="83">
        <v>9.1999999999999993</v>
      </c>
      <c r="CW6" s="83">
        <v>9.1999999999999993</v>
      </c>
      <c r="CX6" s="83">
        <v>9.1999999999999993</v>
      </c>
      <c r="CY6" s="84">
        <v>9.1999999999999993</v>
      </c>
    </row>
    <row r="7" spans="1:103" ht="13" thickBot="1" x14ac:dyDescent="0.3">
      <c r="A7" s="4" t="s">
        <v>19</v>
      </c>
      <c r="B7" s="9"/>
      <c r="M7" s="82">
        <v>5.7</v>
      </c>
      <c r="N7" s="83">
        <v>6.6</v>
      </c>
      <c r="O7" s="83">
        <v>7</v>
      </c>
      <c r="P7" s="83">
        <v>7.8</v>
      </c>
      <c r="Q7" s="83">
        <v>6.5</v>
      </c>
      <c r="R7" s="83">
        <v>5.9</v>
      </c>
      <c r="S7" s="83">
        <v>6.7</v>
      </c>
      <c r="T7" s="83">
        <v>7.7</v>
      </c>
      <c r="U7" s="83">
        <v>9.1999999999999993</v>
      </c>
      <c r="V7" s="83">
        <v>7.7</v>
      </c>
      <c r="W7" s="83">
        <v>7</v>
      </c>
      <c r="X7" s="83">
        <v>15</v>
      </c>
      <c r="Y7" s="83">
        <v>22.4</v>
      </c>
      <c r="Z7" s="83">
        <v>21.8</v>
      </c>
      <c r="AA7" s="83">
        <v>32.200000000000003</v>
      </c>
      <c r="AB7" s="83">
        <v>36.4</v>
      </c>
      <c r="AC7" s="83">
        <v>17.399999999999999</v>
      </c>
      <c r="AD7" s="83">
        <v>14.9</v>
      </c>
      <c r="AE7" s="83">
        <v>12.3</v>
      </c>
      <c r="AF7" s="83">
        <v>11.5</v>
      </c>
      <c r="AG7" s="83">
        <v>11.3</v>
      </c>
      <c r="AH7" s="83">
        <v>11.5</v>
      </c>
      <c r="AI7" s="83">
        <v>11.4</v>
      </c>
      <c r="AJ7" s="83">
        <v>11.1</v>
      </c>
      <c r="AK7" s="83">
        <v>10.8</v>
      </c>
      <c r="AL7" s="83">
        <v>11.1</v>
      </c>
      <c r="AM7" s="83">
        <v>11.3</v>
      </c>
      <c r="AN7" s="83">
        <v>10.7</v>
      </c>
      <c r="AO7" s="83">
        <v>10.8</v>
      </c>
      <c r="AP7" s="83">
        <v>10.9</v>
      </c>
      <c r="AQ7" s="83">
        <v>10.9</v>
      </c>
      <c r="AR7" s="83">
        <v>11</v>
      </c>
      <c r="AS7" s="83">
        <v>11.2</v>
      </c>
      <c r="AT7" s="83">
        <v>11</v>
      </c>
      <c r="AU7" s="83">
        <v>11</v>
      </c>
      <c r="AV7" s="83">
        <v>10.9</v>
      </c>
      <c r="AW7" s="83">
        <v>10.6</v>
      </c>
      <c r="AX7" s="83">
        <v>10.6</v>
      </c>
      <c r="AY7" s="83">
        <v>11</v>
      </c>
      <c r="AZ7" s="83">
        <v>10.9</v>
      </c>
      <c r="BA7" s="83">
        <v>10.7</v>
      </c>
      <c r="BB7" s="83">
        <v>10.7</v>
      </c>
      <c r="BC7" s="83">
        <v>10.7</v>
      </c>
      <c r="BD7" s="83">
        <v>10.7</v>
      </c>
      <c r="BE7" s="83">
        <v>10.7</v>
      </c>
      <c r="BF7" s="83">
        <v>10.7</v>
      </c>
      <c r="BG7" s="83">
        <v>10.7</v>
      </c>
      <c r="BH7" s="83">
        <v>10.7</v>
      </c>
      <c r="BI7" s="83">
        <v>10.7</v>
      </c>
      <c r="BJ7" s="83">
        <v>10.7</v>
      </c>
      <c r="BK7" s="83">
        <v>10.7</v>
      </c>
      <c r="BL7" s="83">
        <v>10.7</v>
      </c>
      <c r="BM7" s="83">
        <v>10.7</v>
      </c>
      <c r="BN7" s="83">
        <v>10.7</v>
      </c>
      <c r="BO7" s="83">
        <v>10.7</v>
      </c>
      <c r="BP7" s="83">
        <v>10.7</v>
      </c>
      <c r="BQ7" s="83">
        <v>10.7</v>
      </c>
      <c r="BR7" s="83">
        <v>10.7</v>
      </c>
      <c r="BS7" s="83">
        <v>10.7</v>
      </c>
      <c r="BT7" s="83">
        <v>10.7</v>
      </c>
      <c r="BU7" s="83">
        <v>10.7</v>
      </c>
      <c r="BV7" s="83">
        <v>10.7</v>
      </c>
      <c r="BW7" s="83">
        <v>10.7</v>
      </c>
      <c r="BX7" s="83">
        <v>10.7</v>
      </c>
      <c r="BY7" s="83">
        <v>10.7</v>
      </c>
      <c r="BZ7" s="83">
        <v>10.7</v>
      </c>
      <c r="CA7" s="83">
        <v>10.7</v>
      </c>
      <c r="CB7" s="83">
        <v>10.7</v>
      </c>
      <c r="CC7" s="83">
        <v>10.7</v>
      </c>
      <c r="CD7" s="83">
        <v>10.7</v>
      </c>
      <c r="CE7" s="83">
        <v>10.7</v>
      </c>
      <c r="CF7" s="83">
        <v>10.7</v>
      </c>
      <c r="CG7" s="83">
        <v>10.7</v>
      </c>
      <c r="CH7" s="83">
        <v>10.7</v>
      </c>
      <c r="CI7" s="83">
        <v>10.7</v>
      </c>
      <c r="CJ7" s="83">
        <v>10.7</v>
      </c>
      <c r="CK7" s="83">
        <v>10.7</v>
      </c>
      <c r="CL7" s="83">
        <v>10.7</v>
      </c>
      <c r="CM7" s="83">
        <v>10.7</v>
      </c>
      <c r="CN7" s="83">
        <v>10.7</v>
      </c>
      <c r="CO7" s="83">
        <v>10.7</v>
      </c>
      <c r="CP7" s="83">
        <v>10.7</v>
      </c>
      <c r="CQ7" s="83">
        <v>10.7</v>
      </c>
      <c r="CR7" s="83">
        <v>10.7</v>
      </c>
      <c r="CS7" s="83">
        <v>10.7</v>
      </c>
      <c r="CT7" s="83">
        <v>10.7</v>
      </c>
      <c r="CU7" s="83">
        <v>10.7</v>
      </c>
      <c r="CV7" s="83">
        <v>10.7</v>
      </c>
      <c r="CW7" s="83">
        <v>10.7</v>
      </c>
      <c r="CX7" s="83">
        <v>10.7</v>
      </c>
      <c r="CY7" s="84">
        <v>10.7</v>
      </c>
    </row>
    <row r="8" spans="1:103" x14ac:dyDescent="0.25">
      <c r="AJ8" s="11"/>
    </row>
    <row r="9" spans="1:103" x14ac:dyDescent="0.25">
      <c r="AJ9" s="11"/>
    </row>
    <row r="10" spans="1:103" x14ac:dyDescent="0.25">
      <c r="AJ10" s="11"/>
    </row>
    <row r="11" spans="1:103" x14ac:dyDescent="0.25">
      <c r="AJ11" s="11"/>
    </row>
    <row r="12" spans="1:103" x14ac:dyDescent="0.25">
      <c r="AJ12" s="11"/>
    </row>
    <row r="13" spans="1:103" x14ac:dyDescent="0.25">
      <c r="AJ13" s="11"/>
    </row>
    <row r="14" spans="1:103" x14ac:dyDescent="0.25">
      <c r="AJ14" s="11"/>
    </row>
    <row r="15" spans="1:103" x14ac:dyDescent="0.25">
      <c r="AJ15" s="11"/>
    </row>
    <row r="16" spans="1:103" x14ac:dyDescent="0.25">
      <c r="AJ16" s="11"/>
    </row>
    <row r="17" spans="13:36" x14ac:dyDescent="0.25">
      <c r="AJ17" s="11"/>
    </row>
    <row r="18" spans="13:36" x14ac:dyDescent="0.25">
      <c r="AJ18" s="11"/>
    </row>
    <row r="19" spans="13:36" x14ac:dyDescent="0.25">
      <c r="AJ19" s="11"/>
    </row>
    <row r="20" spans="13:36" x14ac:dyDescent="0.25">
      <c r="AJ20" s="11"/>
    </row>
    <row r="21" spans="13:36" ht="13" thickBot="1" x14ac:dyDescent="0.3">
      <c r="AJ21" s="11"/>
    </row>
    <row r="22" spans="13:36" x14ac:dyDescent="0.25">
      <c r="M22" s="78"/>
      <c r="AJ22" s="11"/>
    </row>
    <row r="23" spans="13:36" x14ac:dyDescent="0.25">
      <c r="M23" s="79"/>
      <c r="AJ23" s="11"/>
    </row>
    <row r="24" spans="13:36" x14ac:dyDescent="0.25">
      <c r="M24" s="79"/>
      <c r="AJ24" s="11"/>
    </row>
    <row r="25" spans="13:36" x14ac:dyDescent="0.25">
      <c r="M25" s="79"/>
      <c r="AJ25" s="11"/>
    </row>
    <row r="26" spans="13:36" x14ac:dyDescent="0.25">
      <c r="M26" s="79"/>
      <c r="AJ26" s="11"/>
    </row>
    <row r="27" spans="13:36" x14ac:dyDescent="0.25">
      <c r="M27" s="79"/>
      <c r="AJ27" s="11"/>
    </row>
    <row r="28" spans="13:36" x14ac:dyDescent="0.25">
      <c r="M28" s="79"/>
      <c r="AJ28" s="11"/>
    </row>
    <row r="29" spans="13:36" x14ac:dyDescent="0.25">
      <c r="M29" s="79"/>
      <c r="AJ29" s="11"/>
    </row>
    <row r="30" spans="13:36" x14ac:dyDescent="0.25">
      <c r="M30" s="79"/>
      <c r="AJ30" s="11"/>
    </row>
    <row r="31" spans="13:36" x14ac:dyDescent="0.25">
      <c r="M31" s="79"/>
      <c r="AJ31" s="11"/>
    </row>
    <row r="32" spans="13:36" x14ac:dyDescent="0.25">
      <c r="M32" s="79"/>
      <c r="AJ32" s="11"/>
    </row>
    <row r="33" spans="13:36" x14ac:dyDescent="0.25">
      <c r="M33" s="79"/>
      <c r="AJ33" s="11"/>
    </row>
    <row r="34" spans="13:36" x14ac:dyDescent="0.25">
      <c r="M34" s="79"/>
      <c r="AJ34" s="11"/>
    </row>
    <row r="35" spans="13:36" x14ac:dyDescent="0.25">
      <c r="M35" s="79"/>
      <c r="AJ35" s="11"/>
    </row>
    <row r="36" spans="13:36" x14ac:dyDescent="0.25">
      <c r="M36" s="79"/>
      <c r="AJ36" s="11"/>
    </row>
    <row r="37" spans="13:36" x14ac:dyDescent="0.25">
      <c r="M37" s="79"/>
      <c r="AJ37" s="11"/>
    </row>
    <row r="38" spans="13:36" x14ac:dyDescent="0.25">
      <c r="M38" s="79"/>
      <c r="AJ38" s="11"/>
    </row>
    <row r="39" spans="13:36" x14ac:dyDescent="0.25">
      <c r="M39" s="79"/>
      <c r="AJ39" s="11"/>
    </row>
    <row r="40" spans="13:36" x14ac:dyDescent="0.25">
      <c r="M40" s="79"/>
      <c r="AJ40" s="11"/>
    </row>
    <row r="41" spans="13:36" x14ac:dyDescent="0.25">
      <c r="M41" s="79"/>
      <c r="AJ41" s="11"/>
    </row>
    <row r="42" spans="13:36" x14ac:dyDescent="0.25">
      <c r="M42" s="79"/>
      <c r="AJ42" s="11"/>
    </row>
    <row r="43" spans="13:36" x14ac:dyDescent="0.25">
      <c r="M43" s="79"/>
      <c r="AJ43" s="11"/>
    </row>
    <row r="44" spans="13:36" x14ac:dyDescent="0.25">
      <c r="M44" s="79"/>
      <c r="AJ44" s="11"/>
    </row>
    <row r="45" spans="13:36" x14ac:dyDescent="0.25">
      <c r="M45" s="79"/>
      <c r="AJ45" s="11"/>
    </row>
    <row r="46" spans="13:36" x14ac:dyDescent="0.25">
      <c r="M46" s="79"/>
      <c r="AJ46" s="11"/>
    </row>
    <row r="47" spans="13:36" x14ac:dyDescent="0.25">
      <c r="M47" s="79"/>
      <c r="AJ47" s="11"/>
    </row>
    <row r="48" spans="13:36" x14ac:dyDescent="0.25">
      <c r="M48" s="79"/>
      <c r="AJ48" s="11"/>
    </row>
    <row r="49" spans="13:36" x14ac:dyDescent="0.25">
      <c r="M49" s="79"/>
      <c r="AJ49" s="11"/>
    </row>
    <row r="50" spans="13:36" x14ac:dyDescent="0.25">
      <c r="M50" s="79"/>
      <c r="AJ50" s="11"/>
    </row>
    <row r="51" spans="13:36" x14ac:dyDescent="0.25">
      <c r="M51" s="79"/>
      <c r="AJ51" s="11"/>
    </row>
    <row r="52" spans="13:36" x14ac:dyDescent="0.25">
      <c r="M52" s="79"/>
      <c r="AJ52" s="11"/>
    </row>
    <row r="53" spans="13:36" x14ac:dyDescent="0.25">
      <c r="M53" s="79"/>
      <c r="AJ53" s="11"/>
    </row>
    <row r="54" spans="13:36" x14ac:dyDescent="0.25">
      <c r="M54" s="79"/>
      <c r="AJ54" s="11"/>
    </row>
    <row r="55" spans="13:36" x14ac:dyDescent="0.25">
      <c r="M55" s="79"/>
      <c r="AJ55" s="11"/>
    </row>
    <row r="56" spans="13:36" x14ac:dyDescent="0.25">
      <c r="M56" s="79"/>
      <c r="AJ56" s="11"/>
    </row>
    <row r="57" spans="13:36" x14ac:dyDescent="0.25">
      <c r="M57" s="79"/>
      <c r="AJ57" s="11"/>
    </row>
    <row r="58" spans="13:36" x14ac:dyDescent="0.25">
      <c r="M58" s="79"/>
      <c r="AJ58" s="11"/>
    </row>
    <row r="59" spans="13:36" x14ac:dyDescent="0.25">
      <c r="M59" s="79"/>
      <c r="AJ59" s="11"/>
    </row>
    <row r="60" spans="13:36" x14ac:dyDescent="0.25">
      <c r="M60" s="79"/>
      <c r="AJ60" s="11"/>
    </row>
    <row r="61" spans="13:36" x14ac:dyDescent="0.25">
      <c r="M61" s="79"/>
      <c r="AJ61" s="11"/>
    </row>
    <row r="62" spans="13:36" x14ac:dyDescent="0.25">
      <c r="M62" s="79"/>
      <c r="AJ62" s="11"/>
    </row>
    <row r="63" spans="13:36" x14ac:dyDescent="0.25">
      <c r="M63" s="79"/>
      <c r="AJ63" s="11"/>
    </row>
    <row r="64" spans="13:36" x14ac:dyDescent="0.25">
      <c r="M64" s="79"/>
      <c r="AJ64" s="11"/>
    </row>
    <row r="65" spans="13:36" x14ac:dyDescent="0.25">
      <c r="M65" s="79"/>
      <c r="AJ65" s="11"/>
    </row>
    <row r="66" spans="13:36" x14ac:dyDescent="0.25">
      <c r="M66" s="79"/>
      <c r="AJ66" s="11"/>
    </row>
    <row r="67" spans="13:36" x14ac:dyDescent="0.25">
      <c r="M67" s="79"/>
      <c r="AJ67" s="11"/>
    </row>
    <row r="68" spans="13:36" x14ac:dyDescent="0.25">
      <c r="M68" s="79"/>
      <c r="AJ68" s="11"/>
    </row>
    <row r="69" spans="13:36" x14ac:dyDescent="0.25">
      <c r="M69" s="79"/>
      <c r="AJ69" s="11"/>
    </row>
    <row r="70" spans="13:36" x14ac:dyDescent="0.25">
      <c r="M70" s="79"/>
      <c r="AJ70" s="11"/>
    </row>
    <row r="71" spans="13:36" x14ac:dyDescent="0.25">
      <c r="M71" s="79"/>
      <c r="AJ71" s="11"/>
    </row>
    <row r="72" spans="13:36" x14ac:dyDescent="0.25">
      <c r="M72" s="79"/>
      <c r="AJ72" s="11"/>
    </row>
    <row r="73" spans="13:36" x14ac:dyDescent="0.25">
      <c r="M73" s="79"/>
      <c r="AJ73" s="11"/>
    </row>
    <row r="74" spans="13:36" x14ac:dyDescent="0.25">
      <c r="M74" s="79"/>
      <c r="AJ74" s="11"/>
    </row>
    <row r="75" spans="13:36" x14ac:dyDescent="0.25">
      <c r="M75" s="79"/>
      <c r="AJ75" s="11"/>
    </row>
    <row r="76" spans="13:36" x14ac:dyDescent="0.25">
      <c r="M76" s="79"/>
      <c r="AJ76" s="11"/>
    </row>
    <row r="77" spans="13:36" x14ac:dyDescent="0.25">
      <c r="M77" s="79"/>
      <c r="AJ77" s="11"/>
    </row>
    <row r="78" spans="13:36" x14ac:dyDescent="0.25">
      <c r="M78" s="79"/>
      <c r="AJ78" s="11"/>
    </row>
    <row r="79" spans="13:36" x14ac:dyDescent="0.25">
      <c r="M79" s="79"/>
      <c r="AJ79" s="11"/>
    </row>
    <row r="80" spans="13:36" x14ac:dyDescent="0.25">
      <c r="M80" s="79"/>
      <c r="AJ80" s="11"/>
    </row>
    <row r="81" spans="13:36" x14ac:dyDescent="0.25">
      <c r="M81" s="79"/>
      <c r="AJ81" s="11"/>
    </row>
    <row r="82" spans="13:36" x14ac:dyDescent="0.25">
      <c r="M82" s="79"/>
      <c r="AJ82" s="11"/>
    </row>
    <row r="83" spans="13:36" x14ac:dyDescent="0.25">
      <c r="M83" s="79"/>
      <c r="AJ83" s="11"/>
    </row>
    <row r="84" spans="13:36" x14ac:dyDescent="0.25">
      <c r="M84" s="79"/>
      <c r="AJ84" s="11"/>
    </row>
    <row r="85" spans="13:36" x14ac:dyDescent="0.25">
      <c r="M85" s="79"/>
      <c r="AJ85" s="11"/>
    </row>
    <row r="86" spans="13:36" x14ac:dyDescent="0.25">
      <c r="M86" s="79"/>
      <c r="AJ86" s="11"/>
    </row>
    <row r="87" spans="13:36" x14ac:dyDescent="0.25">
      <c r="M87" s="79"/>
      <c r="AJ87" s="11"/>
    </row>
    <row r="88" spans="13:36" x14ac:dyDescent="0.25">
      <c r="M88" s="79"/>
      <c r="AJ88" s="11"/>
    </row>
    <row r="89" spans="13:36" x14ac:dyDescent="0.25">
      <c r="M89" s="79"/>
      <c r="AJ89" s="11"/>
    </row>
    <row r="90" spans="13:36" x14ac:dyDescent="0.25">
      <c r="M90" s="79"/>
      <c r="AJ90" s="11"/>
    </row>
    <row r="91" spans="13:36" x14ac:dyDescent="0.25">
      <c r="M91" s="79"/>
      <c r="AJ91" s="11"/>
    </row>
    <row r="92" spans="13:36" x14ac:dyDescent="0.25">
      <c r="M92" s="79"/>
      <c r="AJ92" s="11"/>
    </row>
    <row r="93" spans="13:36" x14ac:dyDescent="0.25">
      <c r="M93" s="79"/>
      <c r="AJ93" s="11"/>
    </row>
    <row r="94" spans="13:36" x14ac:dyDescent="0.25">
      <c r="M94" s="79"/>
      <c r="AJ94" s="11"/>
    </row>
    <row r="95" spans="13:36" x14ac:dyDescent="0.25">
      <c r="M95" s="79"/>
      <c r="AJ95" s="11"/>
    </row>
    <row r="96" spans="13:36" x14ac:dyDescent="0.25">
      <c r="M96" s="79"/>
      <c r="AJ96" s="11"/>
    </row>
    <row r="97" spans="13:36" x14ac:dyDescent="0.25">
      <c r="M97" s="79"/>
      <c r="AJ97" s="11"/>
    </row>
    <row r="98" spans="13:36" x14ac:dyDescent="0.25">
      <c r="M98" s="79"/>
      <c r="AJ98" s="11"/>
    </row>
    <row r="99" spans="13:36" x14ac:dyDescent="0.25">
      <c r="M99" s="79"/>
      <c r="AJ99" s="11"/>
    </row>
    <row r="100" spans="13:36" x14ac:dyDescent="0.25">
      <c r="M100" s="79"/>
      <c r="AJ100" s="11"/>
    </row>
    <row r="101" spans="13:36" x14ac:dyDescent="0.25">
      <c r="M101" s="79"/>
      <c r="AJ101" s="11"/>
    </row>
    <row r="102" spans="13:36" x14ac:dyDescent="0.25">
      <c r="M102" s="79"/>
      <c r="AJ102" s="11"/>
    </row>
    <row r="103" spans="13:36" x14ac:dyDescent="0.25">
      <c r="M103" s="79"/>
      <c r="AJ103" s="11"/>
    </row>
    <row r="104" spans="13:36" x14ac:dyDescent="0.25">
      <c r="M104" s="79"/>
      <c r="AJ104" s="11"/>
    </row>
    <row r="105" spans="13:36" x14ac:dyDescent="0.25">
      <c r="M105" s="79"/>
      <c r="AJ105" s="11"/>
    </row>
    <row r="106" spans="13:36" x14ac:dyDescent="0.25">
      <c r="M106" s="79"/>
      <c r="AJ106" s="11"/>
    </row>
    <row r="107" spans="13:36" x14ac:dyDescent="0.25">
      <c r="M107" s="79"/>
      <c r="AJ107" s="11"/>
    </row>
    <row r="108" spans="13:36" x14ac:dyDescent="0.25">
      <c r="M108" s="79"/>
      <c r="AJ108" s="11"/>
    </row>
    <row r="109" spans="13:36" x14ac:dyDescent="0.25">
      <c r="M109" s="79"/>
      <c r="AJ109" s="11"/>
    </row>
    <row r="110" spans="13:36" x14ac:dyDescent="0.25">
      <c r="M110" s="79"/>
      <c r="AJ110" s="11"/>
    </row>
    <row r="111" spans="13:36" x14ac:dyDescent="0.25">
      <c r="M111" s="79"/>
      <c r="AJ111" s="11"/>
    </row>
    <row r="112" spans="13:36" ht="13" thickBot="1" x14ac:dyDescent="0.3">
      <c r="M112" s="80"/>
      <c r="AJ112" s="11"/>
    </row>
    <row r="113" spans="36:36" x14ac:dyDescent="0.25">
      <c r="AJ113" s="11"/>
    </row>
    <row r="114" spans="36:36" x14ac:dyDescent="0.25">
      <c r="AJ114" s="11"/>
    </row>
    <row r="115" spans="36:36" x14ac:dyDescent="0.25">
      <c r="AJ115" s="11"/>
    </row>
    <row r="116" spans="36:36" x14ac:dyDescent="0.25">
      <c r="AJ116" s="11"/>
    </row>
    <row r="117" spans="36:36" x14ac:dyDescent="0.25">
      <c r="AJ117" s="11"/>
    </row>
    <row r="118" spans="36:36" x14ac:dyDescent="0.25">
      <c r="AJ118" s="11"/>
    </row>
    <row r="119" spans="36:36" x14ac:dyDescent="0.25">
      <c r="AJ119" s="11"/>
    </row>
    <row r="120" spans="36:36" x14ac:dyDescent="0.25">
      <c r="AJ120" s="11"/>
    </row>
    <row r="121" spans="36:36" x14ac:dyDescent="0.25">
      <c r="AJ121" s="11"/>
    </row>
    <row r="122" spans="36:36" x14ac:dyDescent="0.25">
      <c r="AJ122" s="11"/>
    </row>
    <row r="123" spans="36:36" x14ac:dyDescent="0.25">
      <c r="AJ123" s="11"/>
    </row>
    <row r="124" spans="36:36" x14ac:dyDescent="0.25">
      <c r="AJ124" s="11"/>
    </row>
    <row r="125" spans="36:36" x14ac:dyDescent="0.25">
      <c r="AJ125" s="11"/>
    </row>
    <row r="126" spans="36:36" x14ac:dyDescent="0.25">
      <c r="AJ126" s="11"/>
    </row>
    <row r="127" spans="36:36" x14ac:dyDescent="0.25">
      <c r="AJ127" s="11"/>
    </row>
    <row r="128" spans="36:36" x14ac:dyDescent="0.25">
      <c r="AJ128" s="11"/>
    </row>
    <row r="129" spans="36:36" x14ac:dyDescent="0.25">
      <c r="AJ129" s="11"/>
    </row>
    <row r="130" spans="36:36" x14ac:dyDescent="0.25">
      <c r="AJ130" s="11"/>
    </row>
    <row r="131" spans="36:36" x14ac:dyDescent="0.25">
      <c r="AJ131" s="11"/>
    </row>
    <row r="132" spans="36:36" x14ac:dyDescent="0.25">
      <c r="AJ132" s="11"/>
    </row>
    <row r="133" spans="36:36" x14ac:dyDescent="0.25">
      <c r="AJ133" s="11"/>
    </row>
    <row r="134" spans="36:36" x14ac:dyDescent="0.25">
      <c r="AJ134" s="11"/>
    </row>
    <row r="135" spans="36:36" x14ac:dyDescent="0.25">
      <c r="AJ135" s="11"/>
    </row>
    <row r="136" spans="36:36" x14ac:dyDescent="0.25">
      <c r="AJ136" s="11"/>
    </row>
    <row r="137" spans="36:36" x14ac:dyDescent="0.25">
      <c r="AJ137" s="11"/>
    </row>
    <row r="138" spans="36:36" x14ac:dyDescent="0.25">
      <c r="AJ138" s="11"/>
    </row>
    <row r="139" spans="36:36" x14ac:dyDescent="0.25">
      <c r="AJ139" s="11"/>
    </row>
    <row r="140" spans="36:36" x14ac:dyDescent="0.25">
      <c r="AJ140" s="11"/>
    </row>
    <row r="141" spans="36:36" x14ac:dyDescent="0.25">
      <c r="AJ141" s="11"/>
    </row>
    <row r="142" spans="36:36" x14ac:dyDescent="0.25">
      <c r="AJ142" s="11"/>
    </row>
    <row r="143" spans="36:36" x14ac:dyDescent="0.25">
      <c r="AJ143" s="11"/>
    </row>
    <row r="144" spans="36:36" x14ac:dyDescent="0.25">
      <c r="AJ144" s="11"/>
    </row>
    <row r="145" spans="36:36" x14ac:dyDescent="0.25">
      <c r="AJ145" s="11"/>
    </row>
    <row r="146" spans="36:36" x14ac:dyDescent="0.25">
      <c r="AJ146" s="11"/>
    </row>
    <row r="147" spans="36:36" x14ac:dyDescent="0.25">
      <c r="AJ147" s="11"/>
    </row>
    <row r="148" spans="36:36" x14ac:dyDescent="0.25">
      <c r="AJ148" s="11"/>
    </row>
    <row r="149" spans="36:36" x14ac:dyDescent="0.25">
      <c r="AJ149" s="11"/>
    </row>
    <row r="150" spans="36:36" x14ac:dyDescent="0.25">
      <c r="AJ150" s="11"/>
    </row>
    <row r="151" spans="36:36" x14ac:dyDescent="0.25">
      <c r="AJ151" s="11"/>
    </row>
    <row r="152" spans="36:36" x14ac:dyDescent="0.25">
      <c r="AJ152" s="11"/>
    </row>
  </sheetData>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C7B41D-EE98-4E39-BEA2-F1E0CA5BEE18}">
  <sheetPr codeName="Sheet11">
    <tabColor rgb="FF00B0F0"/>
  </sheetPr>
  <dimension ref="A1:CX103"/>
  <sheetViews>
    <sheetView zoomScale="90" zoomScaleNormal="90" workbookViewId="0">
      <pane xSplit="11" ySplit="3" topLeftCell="L4" activePane="bottomRight" state="frozen"/>
      <selection activeCell="R12" sqref="R12"/>
      <selection pane="topRight" activeCell="R12" sqref="R12"/>
      <selection pane="bottomLeft" activeCell="R12" sqref="R12"/>
      <selection pane="bottomRight" activeCell="R12" sqref="R12"/>
    </sheetView>
  </sheetViews>
  <sheetFormatPr defaultColWidth="9" defaultRowHeight="12.5" x14ac:dyDescent="0.25"/>
  <cols>
    <col min="1" max="1" width="21" style="10" customWidth="1"/>
    <col min="2" max="8" width="11.54296875" style="10" hidden="1" customWidth="1"/>
    <col min="9" max="9" width="9.453125" style="10" hidden="1" customWidth="1"/>
    <col min="10" max="11" width="12" style="10" hidden="1" customWidth="1"/>
    <col min="12" max="102" width="9" style="10" customWidth="1"/>
    <col min="103" max="16384" width="9" style="10"/>
  </cols>
  <sheetData>
    <row r="1" spans="1:102" ht="15.5" x14ac:dyDescent="0.35">
      <c r="A1" s="21" t="s">
        <v>23</v>
      </c>
    </row>
    <row r="2" spans="1:102" x14ac:dyDescent="0.25">
      <c r="A2" s="20" t="s">
        <v>22</v>
      </c>
    </row>
    <row r="3" spans="1:102" ht="13" x14ac:dyDescent="0.3">
      <c r="B3" s="19">
        <v>2000</v>
      </c>
      <c r="C3" s="19">
        <v>2001</v>
      </c>
      <c r="D3" s="19">
        <v>2002</v>
      </c>
      <c r="E3" s="19">
        <v>2003</v>
      </c>
      <c r="F3" s="19">
        <v>2004</v>
      </c>
      <c r="G3" s="19">
        <v>2005</v>
      </c>
      <c r="H3" s="19">
        <v>2006</v>
      </c>
      <c r="I3" s="19">
        <v>2007</v>
      </c>
      <c r="J3" s="19">
        <v>2008</v>
      </c>
      <c r="K3" s="19">
        <v>2009</v>
      </c>
      <c r="L3" s="19">
        <v>2010</v>
      </c>
      <c r="M3" s="19">
        <v>2011</v>
      </c>
      <c r="N3" s="19">
        <v>2012</v>
      </c>
      <c r="O3" s="19">
        <v>2013</v>
      </c>
      <c r="P3" s="19">
        <v>2014</v>
      </c>
      <c r="Q3" s="19">
        <v>2015</v>
      </c>
      <c r="R3" s="19">
        <v>2016</v>
      </c>
      <c r="S3" s="19">
        <v>2017</v>
      </c>
      <c r="T3" s="19">
        <v>2018</v>
      </c>
      <c r="U3" s="19">
        <v>2019</v>
      </c>
      <c r="V3" s="19">
        <v>2020</v>
      </c>
      <c r="W3" s="19">
        <v>2021</v>
      </c>
      <c r="X3" s="19">
        <v>2022</v>
      </c>
      <c r="Y3" s="19">
        <v>2023</v>
      </c>
      <c r="Z3" s="19">
        <v>2024</v>
      </c>
      <c r="AA3" s="19">
        <v>2025</v>
      </c>
      <c r="AB3" s="19">
        <v>2026</v>
      </c>
      <c r="AC3" s="19">
        <v>2027</v>
      </c>
      <c r="AD3" s="19">
        <v>2028</v>
      </c>
      <c r="AE3" s="19">
        <v>2029</v>
      </c>
      <c r="AF3" s="19">
        <v>2030</v>
      </c>
      <c r="AG3" s="19">
        <v>2031</v>
      </c>
      <c r="AH3" s="19">
        <v>2032</v>
      </c>
      <c r="AI3" s="19">
        <v>2033</v>
      </c>
      <c r="AJ3" s="19">
        <v>2034</v>
      </c>
      <c r="AK3" s="19">
        <v>2035</v>
      </c>
      <c r="AL3" s="19">
        <v>2036</v>
      </c>
      <c r="AM3" s="19">
        <v>2037</v>
      </c>
      <c r="AN3" s="19">
        <v>2038</v>
      </c>
      <c r="AO3" s="19">
        <v>2039</v>
      </c>
      <c r="AP3" s="19">
        <v>2040</v>
      </c>
      <c r="AQ3" s="19">
        <v>2041</v>
      </c>
      <c r="AR3" s="19">
        <v>2042</v>
      </c>
      <c r="AS3" s="19">
        <v>2043</v>
      </c>
      <c r="AT3" s="19">
        <v>2044</v>
      </c>
      <c r="AU3" s="19">
        <v>2045</v>
      </c>
      <c r="AV3" s="19">
        <v>2046</v>
      </c>
      <c r="AW3" s="19">
        <v>2047</v>
      </c>
      <c r="AX3" s="19">
        <v>2048</v>
      </c>
      <c r="AY3" s="19">
        <v>2049</v>
      </c>
      <c r="AZ3" s="19">
        <v>2050</v>
      </c>
      <c r="BA3" s="19">
        <v>2051</v>
      </c>
      <c r="BB3" s="19">
        <v>2052</v>
      </c>
      <c r="BC3" s="19">
        <v>2053</v>
      </c>
      <c r="BD3" s="19">
        <v>2054</v>
      </c>
      <c r="BE3" s="19">
        <v>2055</v>
      </c>
      <c r="BF3" s="19">
        <v>2056</v>
      </c>
      <c r="BG3" s="19">
        <v>2057</v>
      </c>
      <c r="BH3" s="19">
        <v>2058</v>
      </c>
      <c r="BI3" s="19">
        <v>2059</v>
      </c>
      <c r="BJ3" s="19">
        <v>2060</v>
      </c>
      <c r="BK3" s="19">
        <v>2061</v>
      </c>
      <c r="BL3" s="19">
        <v>2062</v>
      </c>
      <c r="BM3" s="19">
        <v>2063</v>
      </c>
      <c r="BN3" s="19">
        <v>2064</v>
      </c>
      <c r="BO3" s="19">
        <v>2065</v>
      </c>
      <c r="BP3" s="19">
        <v>2066</v>
      </c>
      <c r="BQ3" s="19">
        <v>2067</v>
      </c>
      <c r="BR3" s="19">
        <v>2068</v>
      </c>
      <c r="BS3" s="19">
        <v>2069</v>
      </c>
      <c r="BT3" s="19">
        <v>2070</v>
      </c>
      <c r="BU3" s="19">
        <v>2071</v>
      </c>
      <c r="BV3" s="19">
        <v>2072</v>
      </c>
      <c r="BW3" s="19">
        <v>2073</v>
      </c>
      <c r="BX3" s="19">
        <v>2074</v>
      </c>
      <c r="BY3" s="19">
        <v>2075</v>
      </c>
      <c r="BZ3" s="19">
        <v>2076</v>
      </c>
      <c r="CA3" s="19">
        <v>2077</v>
      </c>
      <c r="CB3" s="19">
        <v>2078</v>
      </c>
      <c r="CC3" s="19">
        <v>2079</v>
      </c>
      <c r="CD3" s="19">
        <v>2080</v>
      </c>
      <c r="CE3" s="19">
        <v>2081</v>
      </c>
      <c r="CF3" s="19">
        <v>2082</v>
      </c>
      <c r="CG3" s="19">
        <v>2083</v>
      </c>
      <c r="CH3" s="19">
        <v>2084</v>
      </c>
      <c r="CI3" s="19">
        <v>2085</v>
      </c>
      <c r="CJ3" s="19">
        <v>2086</v>
      </c>
      <c r="CK3" s="19">
        <v>2087</v>
      </c>
      <c r="CL3" s="19">
        <v>2088</v>
      </c>
      <c r="CM3" s="19">
        <v>2089</v>
      </c>
      <c r="CN3" s="19">
        <v>2090</v>
      </c>
      <c r="CO3" s="19">
        <v>2091</v>
      </c>
      <c r="CP3" s="19">
        <v>2092</v>
      </c>
      <c r="CQ3" s="19">
        <v>2093</v>
      </c>
      <c r="CR3" s="19">
        <v>2094</v>
      </c>
      <c r="CS3" s="19">
        <v>2095</v>
      </c>
      <c r="CT3" s="19">
        <v>2096</v>
      </c>
      <c r="CU3" s="19">
        <v>2097</v>
      </c>
      <c r="CV3" s="19">
        <v>2098</v>
      </c>
      <c r="CW3" s="19">
        <v>2099</v>
      </c>
      <c r="CX3" s="19">
        <v>2100</v>
      </c>
    </row>
    <row r="4" spans="1:102" ht="23.15" customHeight="1" x14ac:dyDescent="0.35">
      <c r="A4" s="10" t="s">
        <v>21</v>
      </c>
      <c r="L4" s="16">
        <v>218</v>
      </c>
      <c r="M4" s="16">
        <v>221</v>
      </c>
      <c r="N4" s="16">
        <v>224</v>
      </c>
      <c r="O4" s="16">
        <v>228</v>
      </c>
      <c r="P4" s="16">
        <v>231</v>
      </c>
      <c r="Q4" s="16">
        <v>235</v>
      </c>
      <c r="R4" s="16">
        <v>238</v>
      </c>
      <c r="S4" s="16">
        <v>242</v>
      </c>
      <c r="T4" s="16">
        <v>246</v>
      </c>
      <c r="U4" s="16">
        <v>249</v>
      </c>
      <c r="V4" s="15">
        <v>253</v>
      </c>
      <c r="W4" s="15">
        <v>257</v>
      </c>
      <c r="X4" s="15">
        <v>261</v>
      </c>
      <c r="Y4" s="15">
        <v>265</v>
      </c>
      <c r="Z4" s="15">
        <v>269</v>
      </c>
      <c r="AA4" s="15">
        <v>273</v>
      </c>
      <c r="AB4" s="15">
        <v>277</v>
      </c>
      <c r="AC4" s="15">
        <v>281</v>
      </c>
      <c r="AD4" s="15">
        <v>286</v>
      </c>
      <c r="AE4" s="15">
        <v>290</v>
      </c>
      <c r="AF4" s="15">
        <v>294</v>
      </c>
      <c r="AG4" s="15">
        <v>299</v>
      </c>
      <c r="AH4" s="15">
        <v>304</v>
      </c>
      <c r="AI4" s="15">
        <v>308</v>
      </c>
      <c r="AJ4" s="15">
        <v>313</v>
      </c>
      <c r="AK4" s="15">
        <v>318</v>
      </c>
      <c r="AL4" s="15">
        <v>322</v>
      </c>
      <c r="AM4" s="15">
        <v>327</v>
      </c>
      <c r="AN4" s="15">
        <v>332</v>
      </c>
      <c r="AO4" s="15">
        <v>337</v>
      </c>
      <c r="AP4" s="15">
        <v>343</v>
      </c>
      <c r="AQ4" s="15">
        <v>348</v>
      </c>
      <c r="AR4" s="15">
        <v>353</v>
      </c>
      <c r="AS4" s="15">
        <v>358</v>
      </c>
      <c r="AT4" s="15">
        <v>364</v>
      </c>
      <c r="AU4" s="15">
        <v>369</v>
      </c>
      <c r="AV4" s="15">
        <v>375</v>
      </c>
      <c r="AW4" s="15">
        <v>380</v>
      </c>
      <c r="AX4" s="15">
        <v>386</v>
      </c>
      <c r="AY4" s="15">
        <v>392</v>
      </c>
      <c r="AZ4" s="15">
        <v>398</v>
      </c>
      <c r="BA4" s="15">
        <v>404</v>
      </c>
      <c r="BB4" s="15">
        <v>410</v>
      </c>
      <c r="BC4" s="15">
        <v>416</v>
      </c>
      <c r="BD4" s="15">
        <v>422</v>
      </c>
      <c r="BE4" s="15">
        <v>428</v>
      </c>
      <c r="BF4" s="15">
        <v>435</v>
      </c>
      <c r="BG4" s="15">
        <v>441</v>
      </c>
      <c r="BH4" s="15">
        <v>448</v>
      </c>
      <c r="BI4" s="15">
        <v>455</v>
      </c>
      <c r="BJ4" s="15">
        <v>461</v>
      </c>
      <c r="BK4" s="15">
        <v>468</v>
      </c>
      <c r="BL4" s="15">
        <v>475</v>
      </c>
      <c r="BM4" s="15">
        <v>482</v>
      </c>
      <c r="BN4" s="15">
        <v>490</v>
      </c>
      <c r="BO4" s="15">
        <v>497</v>
      </c>
      <c r="BP4" s="15">
        <v>505</v>
      </c>
      <c r="BQ4" s="15">
        <v>512</v>
      </c>
      <c r="BR4" s="15">
        <v>520</v>
      </c>
      <c r="BS4" s="15">
        <v>528</v>
      </c>
      <c r="BT4" s="15">
        <v>535</v>
      </c>
      <c r="BU4" s="15">
        <v>544</v>
      </c>
      <c r="BV4" s="15">
        <v>552</v>
      </c>
      <c r="BW4" s="15">
        <v>560</v>
      </c>
      <c r="BX4" s="15">
        <v>568</v>
      </c>
      <c r="BY4" s="15">
        <v>577</v>
      </c>
      <c r="BZ4" s="15">
        <v>586</v>
      </c>
      <c r="CA4" s="15">
        <v>594</v>
      </c>
      <c r="CB4" s="15">
        <v>603</v>
      </c>
      <c r="CC4" s="15">
        <v>612</v>
      </c>
      <c r="CD4" s="15">
        <v>621</v>
      </c>
      <c r="CE4" s="15">
        <v>631</v>
      </c>
      <c r="CF4" s="15">
        <v>640</v>
      </c>
      <c r="CG4" s="15">
        <v>650</v>
      </c>
      <c r="CH4" s="15">
        <v>660</v>
      </c>
      <c r="CI4" s="15">
        <v>669</v>
      </c>
      <c r="CJ4" s="15">
        <v>680</v>
      </c>
      <c r="CK4" s="15">
        <v>690</v>
      </c>
      <c r="CL4" s="15">
        <v>700</v>
      </c>
      <c r="CM4" s="15">
        <v>711</v>
      </c>
      <c r="CN4" s="15">
        <v>721</v>
      </c>
      <c r="CO4" s="15">
        <v>732</v>
      </c>
      <c r="CP4" s="15">
        <v>743</v>
      </c>
      <c r="CQ4" s="15">
        <v>754</v>
      </c>
      <c r="CR4" s="15">
        <v>765</v>
      </c>
      <c r="CS4" s="15">
        <v>777</v>
      </c>
      <c r="CT4" s="15">
        <v>789</v>
      </c>
      <c r="CU4" s="15">
        <v>800</v>
      </c>
      <c r="CV4" s="15">
        <v>812</v>
      </c>
      <c r="CW4" s="15">
        <v>825</v>
      </c>
      <c r="CX4" s="15">
        <v>837</v>
      </c>
    </row>
    <row r="5" spans="1:102" ht="14.5" x14ac:dyDescent="0.35">
      <c r="A5" s="10" t="s">
        <v>20</v>
      </c>
      <c r="B5" s="17"/>
      <c r="C5" s="17"/>
      <c r="D5" s="17"/>
      <c r="E5" s="17"/>
      <c r="F5" s="17"/>
      <c r="G5" s="17"/>
      <c r="H5" s="17"/>
      <c r="I5" s="17"/>
      <c r="J5" s="17"/>
      <c r="K5" s="17"/>
      <c r="L5" s="16">
        <v>109</v>
      </c>
      <c r="M5" s="15">
        <v>110</v>
      </c>
      <c r="N5" s="15">
        <v>112</v>
      </c>
      <c r="O5" s="15">
        <v>114</v>
      </c>
      <c r="P5" s="15">
        <v>116</v>
      </c>
      <c r="Q5" s="15">
        <v>117</v>
      </c>
      <c r="R5" s="15">
        <v>119</v>
      </c>
      <c r="S5" s="15">
        <v>121</v>
      </c>
      <c r="T5" s="15">
        <v>123</v>
      </c>
      <c r="U5" s="15">
        <v>125</v>
      </c>
      <c r="V5" s="15">
        <v>127</v>
      </c>
      <c r="W5" s="15">
        <v>129</v>
      </c>
      <c r="X5" s="15">
        <v>130</v>
      </c>
      <c r="Y5" s="15">
        <v>132</v>
      </c>
      <c r="Z5" s="15">
        <v>134</v>
      </c>
      <c r="AA5" s="15">
        <v>137</v>
      </c>
      <c r="AB5" s="15">
        <v>139</v>
      </c>
      <c r="AC5" s="15">
        <v>141</v>
      </c>
      <c r="AD5" s="15">
        <v>143</v>
      </c>
      <c r="AE5" s="15">
        <v>145</v>
      </c>
      <c r="AF5" s="15">
        <v>147</v>
      </c>
      <c r="AG5" s="15">
        <v>149</v>
      </c>
      <c r="AH5" s="15">
        <v>152</v>
      </c>
      <c r="AI5" s="15">
        <v>154</v>
      </c>
      <c r="AJ5" s="15">
        <v>156</v>
      </c>
      <c r="AK5" s="15">
        <v>159</v>
      </c>
      <c r="AL5" s="15">
        <v>161</v>
      </c>
      <c r="AM5" s="15">
        <v>164</v>
      </c>
      <c r="AN5" s="15">
        <v>166</v>
      </c>
      <c r="AO5" s="15">
        <v>169</v>
      </c>
      <c r="AP5" s="15">
        <v>171</v>
      </c>
      <c r="AQ5" s="15">
        <v>174</v>
      </c>
      <c r="AR5" s="15">
        <v>176</v>
      </c>
      <c r="AS5" s="15">
        <v>179</v>
      </c>
      <c r="AT5" s="15">
        <v>182</v>
      </c>
      <c r="AU5" s="15">
        <v>185</v>
      </c>
      <c r="AV5" s="15">
        <v>187</v>
      </c>
      <c r="AW5" s="15">
        <v>190</v>
      </c>
      <c r="AX5" s="15">
        <v>193</v>
      </c>
      <c r="AY5" s="15">
        <v>196</v>
      </c>
      <c r="AZ5" s="15">
        <v>199</v>
      </c>
      <c r="BA5" s="15">
        <v>202</v>
      </c>
      <c r="BB5" s="15">
        <v>205</v>
      </c>
      <c r="BC5" s="15">
        <v>208</v>
      </c>
      <c r="BD5" s="15">
        <v>211</v>
      </c>
      <c r="BE5" s="15">
        <v>214</v>
      </c>
      <c r="BF5" s="15">
        <v>217</v>
      </c>
      <c r="BG5" s="15">
        <v>221</v>
      </c>
      <c r="BH5" s="15">
        <v>224</v>
      </c>
      <c r="BI5" s="15">
        <v>227</v>
      </c>
      <c r="BJ5" s="15">
        <v>231</v>
      </c>
      <c r="BK5" s="15">
        <v>234</v>
      </c>
      <c r="BL5" s="15">
        <v>238</v>
      </c>
      <c r="BM5" s="15">
        <v>241</v>
      </c>
      <c r="BN5" s="15">
        <v>245</v>
      </c>
      <c r="BO5" s="15">
        <v>249</v>
      </c>
      <c r="BP5" s="15">
        <v>252</v>
      </c>
      <c r="BQ5" s="15">
        <v>256</v>
      </c>
      <c r="BR5" s="15">
        <v>260</v>
      </c>
      <c r="BS5" s="15">
        <v>264</v>
      </c>
      <c r="BT5" s="15">
        <v>268</v>
      </c>
      <c r="BU5" s="15">
        <v>272</v>
      </c>
      <c r="BV5" s="15">
        <v>276</v>
      </c>
      <c r="BW5" s="15">
        <v>280</v>
      </c>
      <c r="BX5" s="15">
        <v>284</v>
      </c>
      <c r="BY5" s="15">
        <v>288</v>
      </c>
      <c r="BZ5" s="15">
        <v>293</v>
      </c>
      <c r="CA5" s="15">
        <v>297</v>
      </c>
      <c r="CB5" s="15">
        <v>302</v>
      </c>
      <c r="CC5" s="15">
        <v>306</v>
      </c>
      <c r="CD5" s="15">
        <v>311</v>
      </c>
      <c r="CE5" s="15">
        <v>315</v>
      </c>
      <c r="CF5" s="15">
        <v>320</v>
      </c>
      <c r="CG5" s="15">
        <v>325</v>
      </c>
      <c r="CH5" s="15">
        <v>330</v>
      </c>
      <c r="CI5" s="15">
        <v>335</v>
      </c>
      <c r="CJ5" s="15">
        <v>340</v>
      </c>
      <c r="CK5" s="15">
        <v>345</v>
      </c>
      <c r="CL5" s="15">
        <v>350</v>
      </c>
      <c r="CM5" s="15">
        <v>355</v>
      </c>
      <c r="CN5" s="15">
        <v>361</v>
      </c>
      <c r="CO5" s="15">
        <v>366</v>
      </c>
      <c r="CP5" s="15">
        <v>372</v>
      </c>
      <c r="CQ5" s="15">
        <v>377</v>
      </c>
      <c r="CR5" s="15">
        <v>383</v>
      </c>
      <c r="CS5" s="15">
        <v>388</v>
      </c>
      <c r="CT5" s="15">
        <v>394</v>
      </c>
      <c r="CU5" s="15">
        <v>400</v>
      </c>
      <c r="CV5" s="15">
        <v>406</v>
      </c>
      <c r="CW5" s="15">
        <v>412</v>
      </c>
      <c r="CX5" s="15">
        <v>419</v>
      </c>
    </row>
    <row r="6" spans="1:102" ht="13" x14ac:dyDescent="0.3">
      <c r="A6" s="10" t="s">
        <v>19</v>
      </c>
      <c r="B6" s="17"/>
      <c r="C6" s="17"/>
      <c r="D6" s="17"/>
      <c r="E6" s="17"/>
      <c r="F6" s="17"/>
      <c r="G6" s="17"/>
      <c r="H6" s="17"/>
      <c r="I6" s="17"/>
      <c r="J6" s="17"/>
      <c r="K6" s="17"/>
      <c r="L6" s="15">
        <v>327</v>
      </c>
      <c r="M6" s="15">
        <v>331</v>
      </c>
      <c r="N6" s="15">
        <v>337</v>
      </c>
      <c r="O6" s="15">
        <v>342</v>
      </c>
      <c r="P6" s="15">
        <v>347</v>
      </c>
      <c r="Q6" s="15">
        <v>352</v>
      </c>
      <c r="R6" s="15">
        <v>358</v>
      </c>
      <c r="S6" s="15">
        <v>363</v>
      </c>
      <c r="T6" s="15">
        <v>368</v>
      </c>
      <c r="U6" s="15">
        <v>374</v>
      </c>
      <c r="V6" s="15">
        <v>380</v>
      </c>
      <c r="W6" s="15">
        <v>386</v>
      </c>
      <c r="X6" s="15">
        <v>391</v>
      </c>
      <c r="Y6" s="15">
        <v>397</v>
      </c>
      <c r="Z6" s="15">
        <v>403</v>
      </c>
      <c r="AA6" s="15">
        <v>410</v>
      </c>
      <c r="AB6" s="15">
        <v>416</v>
      </c>
      <c r="AC6" s="15">
        <v>422</v>
      </c>
      <c r="AD6" s="15">
        <v>429</v>
      </c>
      <c r="AE6" s="15">
        <v>435</v>
      </c>
      <c r="AF6" s="15">
        <v>442</v>
      </c>
      <c r="AG6" s="15">
        <v>448</v>
      </c>
      <c r="AH6" s="15">
        <v>455</v>
      </c>
      <c r="AI6" s="15">
        <v>462</v>
      </c>
      <c r="AJ6" s="15">
        <v>469</v>
      </c>
      <c r="AK6" s="15">
        <v>476</v>
      </c>
      <c r="AL6" s="15">
        <v>484</v>
      </c>
      <c r="AM6" s="15">
        <v>491</v>
      </c>
      <c r="AN6" s="15">
        <v>499</v>
      </c>
      <c r="AO6" s="15">
        <v>506</v>
      </c>
      <c r="AP6" s="15">
        <v>514</v>
      </c>
      <c r="AQ6" s="15">
        <v>522</v>
      </c>
      <c r="AR6" s="15">
        <v>529</v>
      </c>
      <c r="AS6" s="15">
        <v>537</v>
      </c>
      <c r="AT6" s="15">
        <v>545</v>
      </c>
      <c r="AU6" s="15">
        <v>554</v>
      </c>
      <c r="AV6" s="15">
        <v>562</v>
      </c>
      <c r="AW6" s="15">
        <v>570</v>
      </c>
      <c r="AX6" s="15">
        <v>579</v>
      </c>
      <c r="AY6" s="15">
        <v>587</v>
      </c>
      <c r="AZ6" s="15">
        <v>596</v>
      </c>
      <c r="BA6" s="15">
        <v>605</v>
      </c>
      <c r="BB6" s="15">
        <v>614</v>
      </c>
      <c r="BC6" s="15">
        <v>624</v>
      </c>
      <c r="BD6" s="15">
        <v>633</v>
      </c>
      <c r="BE6" s="15">
        <v>642</v>
      </c>
      <c r="BF6" s="15">
        <v>652</v>
      </c>
      <c r="BG6" s="15">
        <v>662</v>
      </c>
      <c r="BH6" s="15">
        <v>672</v>
      </c>
      <c r="BI6" s="15">
        <v>682</v>
      </c>
      <c r="BJ6" s="15">
        <v>692</v>
      </c>
      <c r="BK6" s="15">
        <v>702</v>
      </c>
      <c r="BL6" s="15">
        <v>713</v>
      </c>
      <c r="BM6" s="15">
        <v>724</v>
      </c>
      <c r="BN6" s="15">
        <v>735</v>
      </c>
      <c r="BO6" s="15">
        <v>746</v>
      </c>
      <c r="BP6" s="15">
        <v>757</v>
      </c>
      <c r="BQ6" s="15">
        <v>768</v>
      </c>
      <c r="BR6" s="15">
        <v>780</v>
      </c>
      <c r="BS6" s="15">
        <v>791</v>
      </c>
      <c r="BT6" s="15">
        <v>803</v>
      </c>
      <c r="BU6" s="15">
        <v>815</v>
      </c>
      <c r="BV6" s="15">
        <v>828</v>
      </c>
      <c r="BW6" s="15">
        <v>840</v>
      </c>
      <c r="BX6" s="15">
        <v>853</v>
      </c>
      <c r="BY6" s="15">
        <v>865</v>
      </c>
      <c r="BZ6" s="15">
        <v>878</v>
      </c>
      <c r="CA6" s="15">
        <v>891</v>
      </c>
      <c r="CB6" s="15">
        <v>905</v>
      </c>
      <c r="CC6" s="15">
        <v>918</v>
      </c>
      <c r="CD6" s="15">
        <v>932</v>
      </c>
      <c r="CE6" s="15">
        <v>946</v>
      </c>
      <c r="CF6" s="15">
        <v>960</v>
      </c>
      <c r="CG6" s="15">
        <v>975</v>
      </c>
      <c r="CH6" s="15">
        <v>989</v>
      </c>
      <c r="CI6" s="15">
        <v>1004</v>
      </c>
      <c r="CJ6" s="15">
        <v>1019</v>
      </c>
      <c r="CK6" s="15">
        <v>1035</v>
      </c>
      <c r="CL6" s="15">
        <v>1050</v>
      </c>
      <c r="CM6" s="15">
        <v>1066</v>
      </c>
      <c r="CN6" s="15">
        <v>1082</v>
      </c>
      <c r="CO6" s="15">
        <v>1098</v>
      </c>
      <c r="CP6" s="15">
        <v>1115</v>
      </c>
      <c r="CQ6" s="15">
        <v>1131</v>
      </c>
      <c r="CR6" s="15">
        <v>1148</v>
      </c>
      <c r="CS6" s="15">
        <v>1165</v>
      </c>
      <c r="CT6" s="15">
        <v>1183</v>
      </c>
      <c r="CU6" s="15">
        <v>1201</v>
      </c>
      <c r="CV6" s="15">
        <v>1219</v>
      </c>
      <c r="CW6" s="15">
        <v>1237</v>
      </c>
      <c r="CX6" s="15">
        <v>1256</v>
      </c>
    </row>
    <row r="10" spans="1:102" x14ac:dyDescent="0.25">
      <c r="G10" s="15"/>
    </row>
    <row r="12" spans="1:102" x14ac:dyDescent="0.25">
      <c r="L12" s="15"/>
    </row>
    <row r="13" spans="1:102" x14ac:dyDescent="0.25">
      <c r="L13" s="15"/>
    </row>
    <row r="14" spans="1:102" x14ac:dyDescent="0.25">
      <c r="H14" s="15"/>
      <c r="L14" s="15"/>
    </row>
    <row r="15" spans="1:102" x14ac:dyDescent="0.25">
      <c r="H15" s="15"/>
      <c r="L15" s="15"/>
    </row>
    <row r="16" spans="1:102" ht="14.5" x14ac:dyDescent="0.35">
      <c r="L16" s="16"/>
      <c r="M16" s="16"/>
      <c r="N16" s="16"/>
      <c r="O16" s="16"/>
      <c r="P16" s="16"/>
      <c r="Q16" s="16"/>
      <c r="R16" s="16"/>
      <c r="S16" s="16"/>
      <c r="T16" s="16"/>
      <c r="U16" s="16"/>
    </row>
    <row r="18" spans="12:12" x14ac:dyDescent="0.25">
      <c r="L18" s="15"/>
    </row>
    <row r="19" spans="12:12" x14ac:dyDescent="0.25">
      <c r="L19" s="15"/>
    </row>
    <row r="20" spans="12:12" x14ac:dyDescent="0.25">
      <c r="L20" s="15"/>
    </row>
    <row r="21" spans="12:12" x14ac:dyDescent="0.25">
      <c r="L21" s="15"/>
    </row>
    <row r="22" spans="12:12" x14ac:dyDescent="0.25">
      <c r="L22" s="15"/>
    </row>
    <row r="103" spans="12:12" x14ac:dyDescent="0.25">
      <c r="L103" s="15"/>
    </row>
  </sheetData>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74097078C365540AF779B82D829A475" ma:contentTypeVersion="0" ma:contentTypeDescription="Create a new document." ma:contentTypeScope="" ma:versionID="8f121eabd70c4c3a3d02e6b6329f4cda">
  <xsd:schema xmlns:xsd="http://www.w3.org/2001/XMLSchema" xmlns:xs="http://www.w3.org/2001/XMLSchema" xmlns:p="http://schemas.microsoft.com/office/2006/metadata/properties" targetNamespace="http://schemas.microsoft.com/office/2006/metadata/properties" ma:root="true" ma:fieldsID="af0f104bd44f60a383498ba9805eb2ed">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C360862-0E69-46F1-85A3-41DF2967E9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2.xml><?xml version="1.0" encoding="utf-8"?>
<ds:datastoreItem xmlns:ds="http://schemas.openxmlformats.org/officeDocument/2006/customXml" ds:itemID="{CDB61F5E-75D4-4A55-973F-0DC95E879191}">
  <ds:schemaRefs>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purl.org/dc/terms/"/>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2356C447-BEB5-43EF-81D8-86A510E78C6E}">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Introduction</vt:lpstr>
      <vt:lpstr>Options Assumptions</vt:lpstr>
      <vt:lpstr>BAU</vt:lpstr>
      <vt:lpstr>Option 1</vt:lpstr>
      <vt:lpstr>Option 2</vt:lpstr>
      <vt:lpstr>Option 3</vt:lpstr>
      <vt:lpstr>Results Summary</vt:lpstr>
      <vt:lpstr>energy_prices</vt:lpstr>
      <vt:lpstr>Carbon Values</vt:lpstr>
      <vt:lpstr>Air Quality</vt:lpstr>
      <vt:lpstr>Electricity Emission Factor</vt:lpstr>
      <vt:lpstr>Rebased Costs</vt:lpstr>
      <vt:lpstr>'Electricity Emission Factor'!_ftnref1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Venus, Shrish</dc:creator>
  <cp:lastModifiedBy>Loughran, Orla</cp:lastModifiedBy>
  <cp:lastPrinted>2024-09-06T10:24:10Z</cp:lastPrinted>
  <dcterms:created xsi:type="dcterms:W3CDTF">2023-07-28T09:10:40Z</dcterms:created>
  <dcterms:modified xsi:type="dcterms:W3CDTF">2025-12-22T14:30:24Z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0x010100574097078C365540AF779B82D829A475</vt:lpwstr>
  </property>
</Properties>
</file>