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C:\Users\1556982\Desktop\Lughan School\"/>
    </mc:Choice>
  </mc:AlternateContent>
  <xr:revisionPtr revIDLastSave="0" documentId="13_ncr:1_{DD076DFC-D2B6-4327-AEDB-C4B1A9B664DA}" xr6:coauthVersionLast="47" xr6:coauthVersionMax="47" xr10:uidLastSave="{00000000-0000-0000-0000-000000000000}"/>
  <bookViews>
    <workbookView xWindow="28680" yWindow="-120" windowWidth="29040" windowHeight="15720" activeTab="4" xr2:uid="{9533C546-6775-4F76-A476-BE558675A7B1}"/>
  </bookViews>
  <sheets>
    <sheet name="Introduction" sheetId="19" r:id="rId1"/>
    <sheet name="BAU" sheetId="21" r:id="rId2"/>
    <sheet name="Option 1" sheetId="17" r:id="rId3"/>
    <sheet name="Option 2" sheetId="20" r:id="rId4"/>
    <sheet name="Option 3" sheetId="22" r:id="rId5"/>
    <sheet name="Results Summary" sheetId="18" r:id="rId6"/>
    <sheet name="energy_prices" sheetId="8" state="hidden" r:id="rId7"/>
    <sheet name="Carbon Values" sheetId="11" state="hidden" r:id="rId8"/>
    <sheet name="Air Quality" sheetId="12" state="hidden" r:id="rId9"/>
    <sheet name="Electricity Emission Factor" sheetId="16" state="hidden" r:id="rId10"/>
    <sheet name="Rebased Costs" sheetId="9"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ftnref1" localSheetId="9">'Electricity Emission Factor'!$B$2</definedName>
    <definedName name="ad">'[1]Model Settings'!$C$4</definedName>
    <definedName name="AdditionalPolicyCost_Domestic">'[2]Policy billing'!$D$4</definedName>
    <definedName name="Alt_Chk_1_Hdg" hidden="1">[3]BS_Hist_TA!$B$1</definedName>
    <definedName name="Alt_Chk_14_Hdg" hidden="1">[3]BS_Fcast_TO!$B$1</definedName>
    <definedName name="Alt_Chk_15_Hdg" hidden="1">[3]Fcast_OP_TO!$C$117</definedName>
    <definedName name="Alt_Chk_2_Hdg" hidden="1">[3]BS_Hist_TO!$B$1</definedName>
    <definedName name="AutoGen_Capacity1">[2]Autogeneration!$C$12</definedName>
    <definedName name="AutoGen_Capacity2">[2]Autogeneration!$D$12</definedName>
    <definedName name="AutoGen_Capacity3">[2]Autogeneration!$E$12</definedName>
    <definedName name="AutoGen_Capacity4">[2]Autogeneration!$F$12</definedName>
    <definedName name="AutoGen_LoadFactor1">[4]Autogeneration!$C$8</definedName>
    <definedName name="AutoGen_LoadFactor2">[4]Autogeneration!$D$8</definedName>
    <definedName name="AutoGen_LoadFactor3">[5]Autogeneration!$E$8</definedName>
    <definedName name="AutoGen_LoadFactor4">[2]Autogeneration!$F$8</definedName>
    <definedName name="AvSiteCapacity">'[6]IRR Calc'!$F$19</definedName>
    <definedName name="B_Regs">'[7]Source Numbers for Master Lists'!$J$13:$J$17</definedName>
    <definedName name="BMGHIndex" hidden="1">"O"</definedName>
    <definedName name="C_T">'[7]Source Numbers for Master Lists'!$J$42:$J$43</definedName>
    <definedName name="CapPay1_AnnualMaxCapacity">'[2]Capacity Payment 1'!$C$11</definedName>
    <definedName name="CapPay1_ChargeBack">'[2]Capacity Payment 1'!$C$9</definedName>
    <definedName name="CapPay1_HurdleRateAdjustment">'[2]Capacity Payment 1'!$D$17</definedName>
    <definedName name="CapPay1_Index">'[2]Capacity Payment 1'!$C$17</definedName>
    <definedName name="CapPay1_Payment_Matrix">'[2]Capacity Payment 1'!$G$6</definedName>
    <definedName name="CapPay1_Switch_String">'[2]Capacity Payment 1'!$B$4</definedName>
    <definedName name="CapPay1_Tech">'[2]Capacity Payment 1'!$B$17</definedName>
    <definedName name="CarbonEmissions">#REF!</definedName>
    <definedName name="CarbonPrice_ChargeBack">#REF!</definedName>
    <definedName name="CBA_end">'[8]CBA control'!$C$19</definedName>
    <definedName name="CBA_start">'[8]CBA control'!$C$18</definedName>
    <definedName name="CBWorkbookPriority" hidden="1">-717821871</definedName>
    <definedName name="ccl">'[7]Source Numbers for Master Lists'!$J$21:$J$22</definedName>
    <definedName name="CfD1_AnnualMaxCapacity">'[2]CfD 1'!$C$15</definedName>
    <definedName name="CfD1_ChargeBack">'[2]CfD 1'!$C$13</definedName>
    <definedName name="CfD1_HurdleRateAdjustment">'[2]CfD 1'!$D$23</definedName>
    <definedName name="CfD1_Index">'[2]CfD 1'!$C$23</definedName>
    <definedName name="CfD1_Payment_Matrix">'[2]CfD 1'!$G$6</definedName>
    <definedName name="CfD1_PaymentType_String">'[2]CfD 1'!$C$9</definedName>
    <definedName name="CfD1_Switch_String">'[2]CfD 1'!$B$4</definedName>
    <definedName name="CfD1_Tech">'[2]CfD 1'!$B$23</definedName>
    <definedName name="CfD1_UpsideOption">'[2]CfD 1'!$C$11</definedName>
    <definedName name="CfD11_AllowForDistortion">#REF!</definedName>
    <definedName name="CfD11_AnnualMaxCapacity">#REF!</definedName>
    <definedName name="CfD11_ChargeBack">#REF!</definedName>
    <definedName name="CfD11_HurdleRateAdjustment">#REF!</definedName>
    <definedName name="CfD11_Index">#REF!</definedName>
    <definedName name="CfD11_Name_String">#REF!</definedName>
    <definedName name="CfD11_Payment_Matrix">#REF!</definedName>
    <definedName name="CfD11_PaymentType_String">#REF!</definedName>
    <definedName name="CfD11_ReferencePriceType">#REF!</definedName>
    <definedName name="CfD11_Switch_String">#REF!</definedName>
    <definedName name="CfD11_Tech">#REF!</definedName>
    <definedName name="CfD11_UpsideOption">#REF!</definedName>
    <definedName name="CfD19_AllowForDistortion">#REF!</definedName>
    <definedName name="CfD19_AnnualMaxCapacity">#REF!</definedName>
    <definedName name="CfD19_ChargeBack">#REF!</definedName>
    <definedName name="CfD19_HurdleRateAdjustment">#REF!</definedName>
    <definedName name="CfD19_Index">#REF!</definedName>
    <definedName name="CfD19_MerchantPPA_Matrix">#REF!</definedName>
    <definedName name="CfD19_Name_String">#REF!</definedName>
    <definedName name="CfD19_Payment_Matrix">#REF!</definedName>
    <definedName name="CfD19_PaymentType_String">#REF!</definedName>
    <definedName name="CfD19_ReferencePriceType">#REF!</definedName>
    <definedName name="CfD19_Switch_String">#REF!</definedName>
    <definedName name="CfD19_Tech">#REF!</definedName>
    <definedName name="CfD19_UpsideOption">#REF!</definedName>
    <definedName name="CfD19_VIUPPA_Matrix">#REF!</definedName>
    <definedName name="CfDcosts">#REF!</definedName>
    <definedName name="CO2limit1_ChargeBack">'[2]CO2 limits 1'!$C$15</definedName>
    <definedName name="CO2limit1_Index">'[2]CO2 limits 1'!$C$21</definedName>
    <definedName name="CO2limit1_Payment_Matrix">'[2]CO2 limits 1'!$G$6</definedName>
    <definedName name="CO2limit1_Switch_String">'[2]CO2 limits 1'!$B$4</definedName>
    <definedName name="CO2limit1_Tech">'[2]CO2 limits 1'!$B$21</definedName>
    <definedName name="CO2limit1_Type_String">'[2]CO2 limits 1'!$C$10</definedName>
    <definedName name="Comm_Calibrate">'[7]Source Numbers for Master Lists'!$E$85:$E$88</definedName>
    <definedName name="ConstructionDelays_Matrix">'[2]Outage rates (new and existing)'!$N$5</definedName>
    <definedName name="Convert_km_to_miles">[9]Conversions!$F$52</definedName>
    <definedName name="D_Premia">'[7]Source Numbers for Master Lists'!$E$51:$E$54</definedName>
    <definedName name="DailyLoadCurve_Matrix">#REF!</definedName>
    <definedName name="DarkSpreadEfficiency">'[2]Spark and Dark Spreads'!$C$5</definedName>
    <definedName name="DataFileLocation">[2]SheetManager!$C$20</definedName>
    <definedName name="DataFileName">[2]SheetManager!$C$21</definedName>
    <definedName name="DECC_DATA">[4]DATA!$L$7:$AW$424</definedName>
    <definedName name="DECC_PARAMETERS">[4]DATA!$G$7:$G$424</definedName>
    <definedName name="DECC_TECHS">[4]DATA!$L$6:$AW$6</definedName>
    <definedName name="Demand_Domestic">'[2]Demand Projections'!$C$5</definedName>
    <definedName name="Demand_NonDomestic">'[2]Demand Projections'!$D$5</definedName>
    <definedName name="Demand_Total">'[2]Demand Projections'!$E$5</definedName>
    <definedName name="DeRating_Index1">'[2]Capacity Margin Derating'!$C$5</definedName>
    <definedName name="DeRating_Index2">'[2]Capacity Margin Derating'!$D$5</definedName>
    <definedName name="DeRating_Tech">'[2]Capacity Margin Derating'!$B$5</definedName>
    <definedName name="DME_LocalFile" hidden="1">"True"</definedName>
    <definedName name="EDF_Biofuel">'[2]EDF Pricing Assumptions'!$G$6</definedName>
    <definedName name="EDF_CarbonHigh">'[2]EDF Pricing Assumptions'!$J$6</definedName>
    <definedName name="EDF_CarbonLow">'[2]EDF Pricing Assumptions'!$H$6</definedName>
    <definedName name="EDF_CarbonMedium">'[2]EDF Pricing Assumptions'!$I$6</definedName>
    <definedName name="EDF_Coal">'[2]EDF Pricing Assumptions'!$C$6</definedName>
    <definedName name="EDF_Gas">'[2]EDF Pricing Assumptions'!$D$6</definedName>
    <definedName name="EDF_Oil">'[2]EDF Pricing Assumptions'!$E$6</definedName>
    <definedName name="EDF_SeasonAdj_Biofuel">'[2]EDF Pricing Assumptions'!$P$6</definedName>
    <definedName name="EDF_SeasonAdj_Carbon">'[2]EDF Pricing Assumptions'!$Q$6</definedName>
    <definedName name="EDF_SeasonAdj_Coal">'[2]EDF Pricing Assumptions'!$M$6</definedName>
    <definedName name="EDF_SeasonAdj_Gas">'[2]EDF Pricing Assumptions'!$N$6</definedName>
    <definedName name="EDF_SeasonAdj_Season">'[2]EDF Pricing Assumptions'!$L$6</definedName>
    <definedName name="EDF_SeasonAdj_Uranium">'[2]EDF Pricing Assumptions'!$O$6</definedName>
    <definedName name="EDF_Uranium">'[2]EDF Pricing Assumptions'!$F$6</definedName>
    <definedName name="EDF_Year">'[2]EDF Pricing Assumptions'!$B$6</definedName>
    <definedName name="EDF_Year1">'[10]Model Settings'!$C$4</definedName>
    <definedName name="elas">'[7]Source Numbers for Master Lists'!$A$16:$A$18</definedName>
    <definedName name="EndogenousBuild">#REF!</definedName>
    <definedName name="EndogenousRetirement_String">'[2]Model Settings'!$C$25</definedName>
    <definedName name="Err_Chk_1_Hdg" hidden="1">[3]Fcast_OP_TO!$C$27</definedName>
    <definedName name="Err_Chk_11_Hdg" hidden="1">[3]IS_Fcast_TO!$B$1</definedName>
    <definedName name="Err_Chk_13_Hdg" hidden="1">[3]BS_Fcast_TO!$B$1</definedName>
    <definedName name="Err_Chk_14_Hdg" hidden="1">[3]CFS_Fcast_TO!$B$1</definedName>
    <definedName name="Err_Chk_15_Hdg" hidden="1">[3]Fcast_OP_TO!$C$117</definedName>
    <definedName name="Err_Chk_2_Hdg" hidden="1">[3]Fcast_OP_TO!$C$44</definedName>
    <definedName name="Err_Chk_3_Hdg" hidden="1">[3]Fcast_OP_TO!$C$64</definedName>
    <definedName name="Err_Chk_4_Hdg" hidden="1">[3]Fcast_OP_TO!$C$76</definedName>
    <definedName name="ExistingPlant_Name">'[2]Existing Plant'!$B$5</definedName>
    <definedName name="ExternalPolicyCost_Domestic">'[2]Policy billing'!$E$4</definedName>
    <definedName name="ExternalPolicyCost_NonDomestic">'[2]Policy billing'!$F$4</definedName>
    <definedName name="FF_Price_Scenario">'[11]Constants &amp; Parameters'!$C$16</definedName>
    <definedName name="finance_yn">'[12]CBA control'!$C$28</definedName>
    <definedName name="FIT_Number">'[2]Policy Overview'!$E$14</definedName>
    <definedName name="FIT1_AnnualMaxCapacity">'[2]Feed-in tariff 1'!$C$14</definedName>
    <definedName name="FIT1_ChargeBack">'[2]Feed-in tariff 1'!$C$15</definedName>
    <definedName name="FIT1_HurdleRateAdjustment">'[2]Feed-in tariff 1'!$D$20</definedName>
    <definedName name="FIT1_Index">'[2]Feed-in tariff 1'!$C$20</definedName>
    <definedName name="FIT1_Payment_Matrix">'[2]Feed-in tariff 1'!$G$6</definedName>
    <definedName name="FIT1_PaymentIndex_String">'[2]Feed-in tariff 1'!$C$11</definedName>
    <definedName name="FIT1_PaymentType_String">'[2]Feed-in tariff 1'!$C$10</definedName>
    <definedName name="FIT1_Switch_String">'[2]Feed-in tariff 1'!$B$4</definedName>
    <definedName name="FIT1_Tech">'[2]Feed-in tariff 1'!$B$20</definedName>
    <definedName name="FIT8_AnnualMaxCapacity">#REF!</definedName>
    <definedName name="FIT8_ChargeBack">#REF!</definedName>
    <definedName name="FIT8_HurdleRateAdjustment">#REF!</definedName>
    <definedName name="FIT8_Index">#REF!</definedName>
    <definedName name="FIT8_Name_String">#REF!</definedName>
    <definedName name="FIT8_Payment_Matrix">#REF!</definedName>
    <definedName name="FIT8_PaymentIndex_String">#REF!</definedName>
    <definedName name="FIT8_PaymentType_String">#REF!</definedName>
    <definedName name="FIT8_Switch_String">#REF!</definedName>
    <definedName name="FIT8_Tech">#REF!</definedName>
    <definedName name="Fossil_fuel">'[7]Source Numbers for Master Lists'!$A$6:$A$8</definedName>
    <definedName name="FuelAssumptions_CalorificValue">'[2]Fuel Assumptions'!$D$5</definedName>
    <definedName name="FuelAssumptions_CarbonRate">'[2]Fuel Assumptions'!$F$5</definedName>
    <definedName name="FuelAssumptions_Fuel">'[2]Fuel Assumptions'!$B$5</definedName>
    <definedName name="FuelAssumptions_NonFuelCost">'[2]Fuel Assumptions'!$E$5</definedName>
    <definedName name="FuelAssumptions_Units">'[2]Fuel Assumptions'!$C$5</definedName>
    <definedName name="FuelPriceWeights">OFFSET('[13]Fuel price weights'!$D4,0,0,1,'[13]Fuel price weights'!$C$5)</definedName>
    <definedName name="GD">'[7]Source Numbers for Master Lists'!$J$25:$J$26</definedName>
    <definedName name="Generation_Techs">[8]Generation!$A$3:$A$78</definedName>
    <definedName name="GenerationSummary">#REF!</definedName>
    <definedName name="HalfyearCfD">#REF!</definedName>
    <definedName name="HalfyearGeneration">#REF!</definedName>
    <definedName name="HalfyearRO">#REF!</definedName>
    <definedName name="HHReached">'[7]Source Numbers for Master Lists'!$A$34:$A$34</definedName>
    <definedName name="HL_Alt_Chk_1" hidden="1">[3]BS_Hist_TA!$H$73</definedName>
    <definedName name="HL_Alt_Chk_14" hidden="1">[3]BS_Fcast_TO!$I$72</definedName>
    <definedName name="HL_Alt_Chk_15" hidden="1">[3]Fcast_OP_TO!$I$138</definedName>
    <definedName name="HL_Alt_Chk_2" hidden="1">[3]BS_Hist_TO!$H$74</definedName>
    <definedName name="HL_Err_Chk_1" hidden="1">[3]Fcast_OP_TO!$I$42</definedName>
    <definedName name="HL_Err_Chk_11" hidden="1">[3]IS_Fcast_TO!$I$41</definedName>
    <definedName name="HL_Err_Chk_13" hidden="1">[3]BS_Fcast_TO!$I$70</definedName>
    <definedName name="HL_Err_Chk_14" hidden="1">[3]CFS_Fcast_TO!$I$114</definedName>
    <definedName name="HL_Err_Chk_15" hidden="1">[3]Fcast_OP_TO!$I$136</definedName>
    <definedName name="HL_Err_Chk_2" hidden="1">[3]Fcast_OP_TO!$I$59</definedName>
    <definedName name="HL_Err_Chk_3" hidden="1">[3]Fcast_OP_TO!$I$74</definedName>
    <definedName name="HL_Err_Chk_4" hidden="1">[3]Fcast_OP_TO!$I$86</definedName>
    <definedName name="HR_adjust">'[8]CBA control'!$D$36</definedName>
    <definedName name="HR_Adjust_end">'[8]CBA control'!$F$36</definedName>
    <definedName name="HR_adjust_start">'[8]CBA control'!$E$36</definedName>
    <definedName name="https___www.gov.uk_government_organisations_department_for_energy_security_and_net_zero">"DESNZ"</definedName>
    <definedName name="impact_list">[14]Welcome!$C$14:$C$16</definedName>
    <definedName name="Include_NI_yn">'[4]Model Settings'!$C$25</definedName>
    <definedName name="Include_predev">'[15]Model Settings'!$C$27</definedName>
    <definedName name="Ind_Calibrate">'[7]Source Numbers for Master Lists'!$E$91:$E$93</definedName>
    <definedName name="indelec">[7]Consumption!$P$8:$P$11</definedName>
    <definedName name="indgas">[7]Consumption!$W$8:$W$10</definedName>
    <definedName name="InstalledCapacityPivot">#REF!</definedName>
    <definedName name="InstalledCapacityPivot_OtherResBuild">#REF!</definedName>
    <definedName name="Interconnector_Capacity">[2]Interconnectors!$E$5</definedName>
    <definedName name="Interconnector_Included">[2]Interconnectors!$C$5</definedName>
    <definedName name="Interconnector_SRMC_Matrix">[2]Interconnectors!$G$5</definedName>
    <definedName name="Interconnector_StartDate">[2]Interconnectors!$D$5</definedName>
    <definedName name="InterconnectorFixedFlow2_Capacity">#REF!</definedName>
    <definedName name="InterconnectorFixedFlow2_IntraDayFlowRate_Matrix">#REF!</definedName>
    <definedName name="InterconnectorFixedFlow2_Name_String">#REF!</definedName>
    <definedName name="InterconnectorFixedFlow2_OnOff_String">#REF!</definedName>
    <definedName name="IntraDayCalculationRange">#REF!</definedName>
    <definedName name="IntraDayOutput">#REF!</definedName>
    <definedName name="IntraDayOutputHeadings">#REF!</definedName>
    <definedName name="IntraDaySeason">#REF!</definedName>
    <definedName name="IntraDaySeasonEnd">#REF!</definedName>
    <definedName name="IntraDaySeasonStart">#REF!</definedName>
    <definedName name="IntraDayType">#REF!</definedName>
    <definedName name="IntraDayTypeEnd">#REF!</definedName>
    <definedName name="IntraDayTypeStart">#REF!</definedName>
    <definedName name="IntraDayWindLevel">#REF!</definedName>
    <definedName name="IntraDayWindLevelEnd">#REF!</definedName>
    <definedName name="IntraDayWindLevelStart">#REF!</definedName>
    <definedName name="IntraDayYear">#REF!</definedName>
    <definedName name="IntraDayYearEnd">#REF!</definedName>
    <definedName name="IntraDayYearStart">#REF!</definedName>
    <definedName name="List_business_user_size">'[16]Source Numbers for Master Lists'!$A$16:$A$17</definedName>
    <definedName name="List_CCA">'[16]Source Numbers for Master Lists'!$A$112:$A$113</definedName>
    <definedName name="List_CPF">'[16]Source Numbers for Master Lists'!#REF!</definedName>
    <definedName name="List_EII_Elec_Gas_Ratio">'[16]Source Numbers for Master Lists'!$A$24:$A$26</definedName>
    <definedName name="List_Elec_NonDom_Size">'[16]Source Numbers for Master Lists'!$A$12:$A$13</definedName>
    <definedName name="List_Fossil_fuel">'[16]Source Numbers for Master Lists'!$A$6:$A$8</definedName>
    <definedName name="List_Gas_NonDom_Size">'[16]Source Numbers for Master Lists'!$A$20:$A$21</definedName>
    <definedName name="List_Ind_Calibrate">'[16]Source Numbers for Master Lists'!$A$90:$A$95</definedName>
    <definedName name="List_Measures">'[16]Source Numbers for Master Lists'!$A$100:$A$102</definedName>
    <definedName name="List_NDWS">'[16]Source Numbers for Master Lists'!$A$82:$A$83</definedName>
    <definedName name="List_NonDom_Calibration">'[16]Source Numbers for Master Lists'!$A$86:$A$87</definedName>
    <definedName name="List_TDM">'[16]Source Numbers for Master Lists'!$A$54:$A$56</definedName>
    <definedName name="List_Var_WS_Elec">'[16]Source Numbers for Master Lists'!$A$29:$A$30</definedName>
    <definedName name="List_Wholesale">'[16]Source Numbers for Master Lists'!$A$59:$A$61</definedName>
    <definedName name="List_Yes_No">'[16]Source Numbers for Master Lists'!$A$33:$A$34</definedName>
    <definedName name="listFuels">OFFSET([13]Lists!$C$2, 1, 0, COUNTA([13]Lists!$C$1:$C$65536)-1, 1)</definedName>
    <definedName name="listPolicyCategories">OFFSET([13]Lists!$E$2, 1, 0, COUNTA([13]Lists!$E$1:$E$65536)-1, 1)</definedName>
    <definedName name="Lists_DDMNames">[8]Lists!$B$11:$B$85</definedName>
    <definedName name="Lists_TechNames">[8]Lists!$C$11:$C$85</definedName>
    <definedName name="Lists_TechNames2">[8]Lists!$D$11:$D$85</definedName>
    <definedName name="listScenarioLevels">OFFSET([13]Lists!$D$2, 1, 0, COUNTA([13]Lists!$D$1:$D$65536)-1, 1)</definedName>
    <definedName name="listSectors">OFFSET([13]Lists!$B$2, 1, 0, COUNTA([13]Lists!$B$1:$B$65536)-1, 1)</definedName>
    <definedName name="listTechnologies">OFFSET([13]Lists!$A$2, 1, 0, COUNTA([13]Lists!$A$1:$A$65536)-1, 1)</definedName>
    <definedName name="LoadCurve_Winter_Matrix">'[2]Daily Load Curves'!$B$5</definedName>
    <definedName name="Losses_Distribution">[2]Losses!$C$6</definedName>
    <definedName name="Losses_Transmission">[2]Losses!$C$5</definedName>
    <definedName name="Merchant_ContractedPrice">'[17]Merchant Assumptions'!$C$9</definedName>
    <definedName name="Merchant_ContractedProportion">'[17]Merchant Assumptions'!$C$8</definedName>
    <definedName name="Merchant_CostDebt">'[17]Merchant Assumptions'!$C$5</definedName>
    <definedName name="Merchant_CostEquity">'[17]Merchant Assumptions'!$C$6</definedName>
    <definedName name="Merchant_Gearing">'[17]Merchant Assumptions'!$C$7</definedName>
    <definedName name="Merchant_HurdleRatePremium_NoPolicy">'[17]Merchant Assumptions'!$C$13</definedName>
    <definedName name="Merchant_HurdleRatePremium_Tech">'[17]Merchant Assumptions'!$B$13</definedName>
    <definedName name="ModelName">[18]QA_Index!$C$6</definedName>
    <definedName name="Mothballing_AnnualLimit">'[2]Model Settings'!$C$29</definedName>
    <definedName name="Mothballing_TestPeriod1">'[2]Model Settings'!$C$26</definedName>
    <definedName name="Mothballing_TestPeriod2">'[2]Model Settings'!$C$27</definedName>
    <definedName name="Mothballing_YearsPreRetirement">'[2]Model Settings'!$C$28</definedName>
    <definedName name="NDWS">'[7]Source Numbers for Master Lists'!$E$81:$E$82</definedName>
    <definedName name="NetworkLosses">[8]Lists!$O$3</definedName>
    <definedName name="NewBuild_InflationIndex">'[2]Model Settings'!$D$15</definedName>
    <definedName name="NewBuild_PricingYear">'[2]Model Settings'!$D$7</definedName>
    <definedName name="NewBuild_UtilisationYear">'[2]Model Settings'!$C$7</definedName>
    <definedName name="NewBuildScenario">#REF!</definedName>
    <definedName name="NewBuildScenarion">#REF!</definedName>
    <definedName name="NewPlant_Capacity">'[2]New Plant'!$BX$7</definedName>
    <definedName name="NewPlant_ConstructionPeriod">'[2]New Plant'!$BU$7</definedName>
    <definedName name="NewPlant_Lifetime">'[2]New Plant'!$BV$7</definedName>
    <definedName name="NewPlant_MaxLifetime">'[2]New Plant'!$BW$7</definedName>
    <definedName name="NewPlant_Type">'[2]New Plant'!$BT$7</definedName>
    <definedName name="NewPlantAvailable_Merchant">'[2]Plant Available for New Build'!$D$6</definedName>
    <definedName name="NewPlantAvailable_Tech">'[2]Plant Available for New Build'!$B$6</definedName>
    <definedName name="NewPlantAvailable_VIU">'[2]Plant Available for New Build'!$C$6</definedName>
    <definedName name="NewPlantCAPEX_Matrix">'[2]New Plant'!$B$7</definedName>
    <definedName name="NewPlantInfrastructureCost">'[2]New Plant'!$BF$7</definedName>
    <definedName name="NewPlantInfrastructureCost_Matrix">'[2]New Plant'!$BG$7</definedName>
    <definedName name="NewPlantPaymentPhasing_Matrix">'[2]New Plant'!$AS$7</definedName>
    <definedName name="NumberSites">'[6]IRR Calc'!$F$2</definedName>
    <definedName name="OutageRates_PFMSheet">'[17]Outage rates (new and existing)'!#REF!</definedName>
    <definedName name="OutageRates_PlannedDuration">'[2]Outage rates (new and existing)'!$F$5</definedName>
    <definedName name="OutageRates_PlannedFrequency">'[2]Outage rates (new and existing)'!$E$5</definedName>
    <definedName name="OutageRates_Tech">'[2]Outage rates (new and existing)'!$B$5</definedName>
    <definedName name="OutageRates_UnplannedDuration">'[2]Outage rates (new and existing)'!$H$5</definedName>
    <definedName name="OutageRates_UnplannedFrequency">#REF!</definedName>
    <definedName name="P_T">'[7]Source Numbers for Master Lists'!$A$20:$A$24</definedName>
    <definedName name="Pal_Workbook_GUID" hidden="1">"1LMS2U6TLKFBVGQISFA5FIYM"</definedName>
    <definedName name="PB_Assumption_EUA_PriceIndex_Value">'[16]Cycling - Assumptions'!$G$9</definedName>
    <definedName name="PB_Assumption_EUA_Unit_Value">'[16]Cycling - Assumptions'!$G$8</definedName>
    <definedName name="PB_BaseP_Column">'[19]Outputs for EEP Control Tool'!$E$7</definedName>
    <definedName name="PolicyDemandSavings_Domestic">'[2]Policy Demand Reduction'!$C$5</definedName>
    <definedName name="PolicyDemandSavings_NonDomestic">'[2]Policy Demand Reduction'!$D$5</definedName>
    <definedName name="protective_marking_list">[14]Welcome!$C$20:$C$25</definedName>
    <definedName name="quality_list">[14]Welcome!$C$11:$C$13</definedName>
    <definedName name="RAB1_AnnualMaxCapacity">'[2]Regulated Asset Base 1'!$C$11</definedName>
    <definedName name="RAB1_ChargeBack">'[2]Regulated Asset Base 1'!$C$9</definedName>
    <definedName name="RAB1_HurdleRateAdjustment">'[2]Regulated Asset Base 1'!$D$14</definedName>
    <definedName name="RAB1_Index">'[2]Regulated Asset Base 1'!$C$14</definedName>
    <definedName name="RAB1_Switch_String">'[2]Regulated Asset Base 1'!$B$4</definedName>
    <definedName name="RAB1_Tech">'[2]Regulated Asset Base 1'!$B$14</definedName>
    <definedName name="ReserveAdj_LargePlant">[2]Reserve!$C$6</definedName>
    <definedName name="ReserveAdj_WindGeneration">[2]Reserve!$D$6</definedName>
    <definedName name="Retail_Price">'[7]Source Numbers for Master Lists'!$E$57:$E$60</definedName>
    <definedName name="RiskAfterRecalcMacro" hidden="1">""</definedName>
    <definedName name="RiskAfterSimMacro" hidden="1">""</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flag_list">[14]Welcome!$C$17:$C$19</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ng.Emission.Generators_Parent">[20]Emission.Generators_data_C!$B:$B</definedName>
    <definedName name="rng.Emission.Generators_Property">[20]Emission.Generators_data_C!$F:$F</definedName>
    <definedName name="rng.Emission.Generators_Region">[20]Emission.Generators_data_C!$A:$A</definedName>
    <definedName name="rng.Generator_Category">[20]Generator_data_C!$E:$E</definedName>
    <definedName name="rng.Generator_Child">[20]Generator_data_C!$D:$D</definedName>
    <definedName name="rng.Generator_Property">[20]Generator_data_C!$F:$F</definedName>
    <definedName name="rng.Generator_Region">[20]Generator_data_C!$A:$A</definedName>
    <definedName name="rng.Generator_Units">[20]Generator_data_C!$H:$H</definedName>
    <definedName name="rng.GeneratorUC_Category">[20]Generator_data_UC!$E:$E</definedName>
    <definedName name="rng.GeneratorUC_Child">[20]Generator_data_UC!$D:$D</definedName>
    <definedName name="rng.GeneratorUC_Property">[20]Generator_data_UC!$F:$F</definedName>
    <definedName name="rng.GeneratorUC_Region">[20]Generator_data_UC!$A:$A</definedName>
    <definedName name="rng.LineUC_Child">[20]Line_data_UC!$D:$D</definedName>
    <definedName name="rng.LineUC_Property">[20]Line_data_UC!$F:$F</definedName>
    <definedName name="rng.LineUC_Units">[20]Line_data_UC!$H:$H</definedName>
    <definedName name="rng.Node_Child">[20]Node_data_C!$D:$D</definedName>
    <definedName name="rng.Node_Property">[20]Node_data_C!$F:$F</definedName>
    <definedName name="rng.Node_Units">[20]Node_data_C!$H:$H</definedName>
    <definedName name="rng.RegionUC_Child">[20]Region_data_UC!$D:$D</definedName>
    <definedName name="rng.RegionUC_Property">[20]Region_data_UC!$F:$F</definedName>
    <definedName name="rng.RegionUC_Units">[20]Region_data_UC!$H:$H</definedName>
    <definedName name="rng_CapitalCost">'[6]IRR Calc'!$B$48</definedName>
    <definedName name="Rng_Cycling_preset">'[16]Source Numbers for Master Lists'!$F$163</definedName>
    <definedName name="rng_detinput">'[12]CBA control'!#REF!</definedName>
    <definedName name="rng_Efficiency">'[6]IRR Calc'!$B$47</definedName>
    <definedName name="rng_elec_offset">[6]CONTROL!$T$16</definedName>
    <definedName name="rng_Elec_Output">'[6]IRR Calc'!$F$8</definedName>
    <definedName name="rng_Fuel_Offset">[6]CONTROL!$S$31</definedName>
    <definedName name="rng_FuelType">[6]CONTROL!$B$15</definedName>
    <definedName name="rng_gas_offset">[6]CONTROL!$S$16</definedName>
    <definedName name="rng_Heat_Output">'[6]IRR Calc'!$F$9</definedName>
    <definedName name="rng_HeatOffset">[6]CONTROL!$V$16</definedName>
    <definedName name="rng_inputfile">'[12]CBA control'!#REF!</definedName>
    <definedName name="rng_MaintenanceCost">'[6]IRR Calc'!$B$49</definedName>
    <definedName name="rng_outdist_mw">'[6]IRR Calc'!$F$6</definedName>
    <definedName name="rng_Outputs_Clear">'[6]Capacity Summary'!$B$4:$J$11,'[6]Capacity Summary'!$C$17:$J$24</definedName>
    <definedName name="rng_Outputs_Clear2">'[6]Heat&amp;Elec Output'!$B$4:$J$11,'[6]Heat&amp;Elec Output'!$C$17:$J$24,'[6]Heat&amp;Elec Output'!$C$47:$J$54,'[6]Heat&amp;Elec Output'!$C$60:$J$67</definedName>
    <definedName name="rng_Outputs_Clear3">'[6]Fuel Use Output'!$B$4:$J$11,'[6]Fuel Use Output'!$C$17:$J$24,'[6]Fuel Use Output'!$C$47:$J$54,'[6]Fuel Use Output'!$C$60:$J$67</definedName>
    <definedName name="rng_Outputs_Clear4">[6]Probabilities!$B$6:$AY$42,[6]Probabilities!$D$49:$AY$85</definedName>
    <definedName name="rng_Outputs_Clear5">'[6]Capacity By Sector'!$B$6:$AY$42,'[6]Capacity By Sector'!$D$49:$AY$85</definedName>
    <definedName name="rng_Outputs_Clear6">'[6]Heat Output By Sector'!$B$6:$AY$42,'[6]Heat Output By Sector'!$D$49:$AY$85</definedName>
    <definedName name="rng_Outputs_Clear7">'[6]Power Output By Sector'!$B$6:$AY$42,'[6]Power Output By Sector'!$D$49:$AY$85</definedName>
    <definedName name="rng_Outputs_Clear8">'[6]Heat Fuel By Sector'!$B$6:$AY$42,'[6]Heat Fuel By Sector'!$D$49:$AY$85</definedName>
    <definedName name="rng_Outputs_Clear9">'[6]Power Fuel By Sector'!$B$6:$AY$42,'[6]Power Fuel By Sector'!$D$49:$AY$85</definedName>
    <definedName name="Rng_Scenario_1">'[16]Scenario DDM data'!#REF!</definedName>
    <definedName name="Rng_Scenario_10">'[16]Scenario DDM data'!#REF!</definedName>
    <definedName name="Rng_Scenario_11">'[16]Scenario DDM data'!#REF!</definedName>
    <definedName name="Rng_Scenario_2">'[16]Scenario DDM data'!#REF!</definedName>
    <definedName name="Rng_Scenario_3">'[16]Scenario DDM data'!#REF!</definedName>
    <definedName name="Rng_Scenario_5">'[16]Scenario DDM data'!#REF!</definedName>
    <definedName name="Rng_Scenario_9">'[16]Scenario DDM data'!#REF!</definedName>
    <definedName name="rng_sector">[6]CONTROL!$P$33</definedName>
    <definedName name="rng_Site_Type">[6]CONTROL!$B$13</definedName>
    <definedName name="rng_subsector">[6]CONTROL!$P$34</definedName>
    <definedName name="rng_year">[6]CONTROL!$B$11</definedName>
    <definedName name="rng_year_offset">[6]CONTROL!$S$25</definedName>
    <definedName name="ROCcosts">#REF!</definedName>
    <definedName name="SA">'[7]Source Numbers for Master Lists'!$A$11:$A$13</definedName>
    <definedName name="sc2dom_CfD11_AllowForDistortion">#REF!</definedName>
    <definedName name="Scenario">#REF!</definedName>
    <definedName name="ScenarioList" localSheetId="8">OFFSET(FIRSTSCENARIO,0,0,COUNTA(OFFSET(FIRSTSCENARIO,0,0,6,1)),1)</definedName>
    <definedName name="ScenarioList" localSheetId="1">OFFSET(FIRSTSCENARIO,0,0,COUNTA(OFFSET(FIRSTSCENARIO,0,0,6,1)),1)</definedName>
    <definedName name="ScenarioList" localSheetId="9">OFFSET(FIRSTSCENARIO,0,0,COUNTA(OFFSET(FIRSTSCENARIO,0,0,6,1)),1)</definedName>
    <definedName name="ScenarioList" localSheetId="0">OFFSET(FIRSTSCENARIO,0,0,COUNTA(OFFSET(FIRSTSCENARIO,0,0,6,1)),1)</definedName>
    <definedName name="ScenarioList" localSheetId="2">OFFSET(FIRSTSCENARIO,0,0,COUNTA(OFFSET(FIRSTSCENARIO,0,0,6,1)),1)</definedName>
    <definedName name="ScenarioList" localSheetId="3">OFFSET(FIRSTSCENARIO,0,0,COUNTA(OFFSET(FIRSTSCENARIO,0,0,6,1)),1)</definedName>
    <definedName name="ScenarioList" localSheetId="4">OFFSET(FIRSTSCENARIO,0,0,COUNTA(OFFSET(FIRSTSCENARIO,0,0,6,1)),1)</definedName>
    <definedName name="ScenarioList" localSheetId="5">OFFSET(FIRSTSCENARIO,0,0,COUNTA(OFFSET(FIRSTSCENARIO,0,0,6,1)),1)</definedName>
    <definedName name="ScenarioList">OFFSET(FIRSTSCENARIO,0,0,COUNTA(OFFSET(FIRSTSCENARIO,0,0,6,1)),1)</definedName>
    <definedName name="scenarioParameters">OFFSET([21]Scenarios!$C$1, 0, 0, 1, COUNTA([21]Scenarios!$A$1:$IV$1)-1)</definedName>
    <definedName name="Season">#REF!</definedName>
    <definedName name="Sector">#REF!</definedName>
    <definedName name="size">[7]Consumption!$AQ$7:$AQ$9</definedName>
    <definedName name="SparkSpreadEfficiency">'[2]Spark and Dark Spreads'!$C$6</definedName>
    <definedName name="Status_Overall">[18]Lookups!$D$7:$D$18</definedName>
    <definedName name="StrategicReserve_Capacity">'[2]Strategic Reserve'!$C$9</definedName>
    <definedName name="StrategicReserve_Price">'[2]Strategic Reserve'!$D$9</definedName>
    <definedName name="StrategicReserve_Year">'[2]Strategic Reserve'!$B$9</definedName>
    <definedName name="SummaryAssumptions_EfWRes">[8]Lists!$O$5</definedName>
    <definedName name="Supplier_Margin">'[7]Source Numbers for Master Lists'!$E$26:$E$32</definedName>
    <definedName name="Supplier_Margin_Industrial">'[7]Source Numbers for Master Lists'!$E$35:$E$38</definedName>
    <definedName name="SupplyBarrierCost_T">'[13]Supply Barriers'!$B$9:$T$9</definedName>
    <definedName name="SupplyBarrierCost_TL">'[13]Supply Barriers'!$A$9</definedName>
    <definedName name="T_D_M">'[7]Source Numbers for Master Lists'!$E$41:$E$43</definedName>
    <definedName name="Targeting">'[7]Source Numbers for Master Lists'!$E$22:$E$23</definedName>
    <definedName name="Team">[18]Lookups!$B$7:$B$18</definedName>
    <definedName name="TechAssumptions_AuxPowerDeductions">'[2]Technology Assumptions'!$L$5</definedName>
    <definedName name="TechAssumptions_CarbonCaptured">'[2]Technology Assumptions'!$M$5</definedName>
    <definedName name="TechAssumptions_CO2transport">'[2]Technology Assumptions'!$R$5</definedName>
    <definedName name="TechAssumptions_EligibleForReservePayments">'[2]Technology Assumptions'!$N$5</definedName>
    <definedName name="TechAssumptions_Fuel1">'[2]Technology Assumptions'!$F$5</definedName>
    <definedName name="TechAssumptions_Fuel2">'[2]Technology Assumptions'!$G$5</definedName>
    <definedName name="TechAssumptions_GrossEfficiency">'[2]Technology Assumptions'!$J$5</definedName>
    <definedName name="TechAssumptions_GrossToNetEfficiency">'[2]Technology Assumptions'!$K$5</definedName>
    <definedName name="TechAssumptions_MaintenanceCost">'[2]Technology Assumptions'!$I$5</definedName>
    <definedName name="TechAssumptions_NonFuelCosts">'[2]Technology Assumptions'!$P$5</definedName>
    <definedName name="TechAssumptions_Opex">'[2]Technology Assumptions'!$Q$5</definedName>
    <definedName name="TechAssumptions_ProportionFuel1">'[2]Technology Assumptions'!$H$5</definedName>
    <definedName name="TechAssumptions_Tech">'[2]Technology Assumptions'!$B$5</definedName>
    <definedName name="Tmpl_AssumptionsType">[16]!Tmpl_Lookup_AssumptionsType[Type of Assumptions]</definedName>
    <definedName name="Tmpl_ImpactRatings">[16]!Tmpl_Lookup_ImpactRatings[Impact ratings]</definedName>
    <definedName name="Tmpl_NR_DECCSharesReference">[16]Summary!$C$12</definedName>
    <definedName name="Tmpl_NR_ModelName">[16]Summary!$C$7</definedName>
    <definedName name="Tmpl_NR_SecurityClassification">[16]Summary!$C$19</definedName>
    <definedName name="Tmpl_NR_VersionNumber">[16]Summary!$C$20</definedName>
    <definedName name="Tmpl_ProtectionMarks">[16]!Tmpl_Lookup_ProtectionMarks[Protection mark list]</definedName>
    <definedName name="Tmpl_RAGRatings">[16]!Tmpl_Lookup_RAGRatings[RAG ratings]</definedName>
    <definedName name="Tmpl_RiskActions">[16]!Tmpl_Lookup_RiskActions[Risk management actions]</definedName>
    <definedName name="Tmpl_SheetState">[16]!Tmpl_Lookup_SheetState[Sheet state]</definedName>
    <definedName name="Tmpl_SheetType">[16]!Tmpl_Lookup_SheetType[Sheet type]</definedName>
    <definedName name="UEM_ModelStartDate_String">'[4]UEM inputs'!$C$2</definedName>
    <definedName name="Unit_Btu">[16]Units!$E$45</definedName>
    <definedName name="Unit_Calorie">[16]Units!$E$46</definedName>
    <definedName name="Unit_Day">[16]Units!$E$31</definedName>
    <definedName name="Unit_Financial_Year_0.25">[16]Units!$E$35</definedName>
    <definedName name="Unit_Financial_Year_0.75">[16]Units!$E$34</definedName>
    <definedName name="Unit_Giga">[16]Units!$E$20</definedName>
    <definedName name="Unit_Hour">[16]Units!$E$30</definedName>
    <definedName name="Unit_Joule">[16]Units!$E$40</definedName>
    <definedName name="Unit_Kilo">[16]Units!$E$18</definedName>
    <definedName name="Unit_Kilogram">[16]Units!$E$73</definedName>
    <definedName name="Unit_Mega">[16]Units!$E$19</definedName>
    <definedName name="Unit_Meter">[16]Units!$E$58</definedName>
    <definedName name="Unit_Million_Pounds">[16]Units!$E$82</definedName>
    <definedName name="Unit_Minute">[16]Units!$E$29</definedName>
    <definedName name="Unit_Months_In_Year">[16]Units!$E$32</definedName>
    <definedName name="Unit_Pence">[16]Units!$E$79</definedName>
    <definedName name="Unit_Pounds">[16]Units!$E$80</definedName>
    <definedName name="Unit_Second">[16]Units!$E$28</definedName>
    <definedName name="Unit_Tera">[16]Units!$E$21</definedName>
    <definedName name="Unit_Therm">[16]Units!$E$44</definedName>
    <definedName name="Unit_Therms_to_MWh">[16]Units!$J$50</definedName>
    <definedName name="Unit_Toe">[16]Units!$E$43</definedName>
    <definedName name="Unit_W.h">[16]Units!$E$41</definedName>
    <definedName name="Unit_Watt">[16]Units!$E$52</definedName>
    <definedName name="Unit_Yard">[16]Units!$E$59</definedName>
    <definedName name="Unit_Year">[16]Units!$E$33</definedName>
    <definedName name="Units.Energy.Name">[16]!Units.Time[Name]</definedName>
    <definedName name="Units.Energy.Unit">[16]!Units.Energy[Reference]</definedName>
    <definedName name="Units.Power.Name">[16]!Units.Energy[Name]</definedName>
    <definedName name="Units.PowersOfTen.Name">[16]!Units.PowersOfTen[Name]</definedName>
    <definedName name="Units.SI.prefix">[16]!Units.PowersOfTen[Reference]</definedName>
    <definedName name="UpdateYear">[22]Introduction!$E$6</definedName>
    <definedName name="Var_WS_Elec">'[7]Source Numbers for Master Lists'!$A$27:$A$28</definedName>
    <definedName name="Variable_Fixed">'[7]Source Numbers for Master Lists'!$E$77:$E$78</definedName>
    <definedName name="VIU_ContractedPrice">'[17]VIU Assumptions'!$C$9</definedName>
    <definedName name="VIU_ContractedProportion">'[17]VIU Assumptions'!$C$8</definedName>
    <definedName name="VIU_CostDebt">'[17]VIU Assumptions'!$C$5</definedName>
    <definedName name="VIU_CostEquity">'[17]VIU Assumptions'!$C$6</definedName>
    <definedName name="VIU_Gearing">'[17]VIU Assumptions'!$C$7</definedName>
    <definedName name="VIU_HurdleRatePremium_NoPolicy">'[17]VIU Assumptions'!$C$13</definedName>
    <definedName name="VIU_HurdleRatePremium_Tech">'[17]VIU Assumptions'!$B$13</definedName>
    <definedName name="VIU_InvestmentLimit_Amount">'[2]VIU limit'!$C$5</definedName>
    <definedName name="Water_Capacity">'[2]Hydro and Pumped Storage'!$F$5</definedName>
    <definedName name="Water_DecommissionDate">'[2]Hydro and Pumped Storage'!$E$5</definedName>
    <definedName name="Water_Efficiency">'[2]Hydro and Pumped Storage'!$G$5</definedName>
    <definedName name="Water_GeneratingHoursPerDay">'[2]Hydro and Pumped Storage'!$I$5</definedName>
    <definedName name="Water_Included">'[2]Hydro and Pumped Storage'!$C$5</definedName>
    <definedName name="Water_PumpToGenerateRatio">'[2]Hydro and Pumped Storage'!$H$5</definedName>
    <definedName name="Water_StartDate">'[2]Hydro and Pumped Storage'!$D$5</definedName>
    <definedName name="WBLIM">10000</definedName>
    <definedName name="WBREPOPEN">"ErrorOnly"</definedName>
    <definedName name="WBSTIMLIM">120</definedName>
    <definedName name="Wholesale">'[7]Source Numbers for Master Lists'!$E$46:$E$48</definedName>
    <definedName name="WholesaleMarkUp_Capacity_Index">'[2]Pricing Mark-up'!$B$9</definedName>
    <definedName name="WholesaleMarkUp_Capacity_Percentage">'[2]Pricing Mark-up'!$C$9</definedName>
    <definedName name="Wind_Offshore">[2]Wind!$C$7</definedName>
    <definedName name="Wind_Onshore">[2]Wind!$C$6</definedName>
    <definedName name="WTT_CFs">[23]Calc3_WTT_Fuels!$B$60:$M$92</definedName>
    <definedName name="WTT_Fuels_names">[23]Calc3_WTT_Fuels!$B$60:$B$92</definedName>
    <definedName name="WTT_labels">[23]Calc3_WTT_Fuels!$B$60:$M$60</definedName>
    <definedName name="Year">[8]Control!$C$4</definedName>
    <definedName name="YearAheadCfDenabled">#REF!</definedName>
    <definedName name="YearOptions">#REF!</definedName>
    <definedName name="Yes_No">'[7]Policy Master &amp; Summary Impacts'!$D$1:$D$2</definedName>
    <definedName name="YesNo">[18]Lookups!$C$7:$C$18</definedName>
    <definedName name="yn">'[24]CBA control'!#REF!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8" i="22" l="1"/>
  <c r="D58" i="22"/>
  <c r="E58" i="22"/>
  <c r="F58" i="22"/>
  <c r="G58" i="22"/>
  <c r="H58" i="22"/>
  <c r="I58" i="22"/>
  <c r="J58" i="22"/>
  <c r="K58" i="22"/>
  <c r="L58" i="22"/>
  <c r="M58" i="22"/>
  <c r="N58" i="22"/>
  <c r="O58" i="22"/>
  <c r="P58" i="22"/>
  <c r="Q58" i="22"/>
  <c r="R58" i="22"/>
  <c r="S58" i="22"/>
  <c r="T58" i="22"/>
  <c r="U58" i="22"/>
  <c r="V58" i="22"/>
  <c r="W58" i="22"/>
  <c r="X58" i="22"/>
  <c r="Y58" i="22"/>
  <c r="Z58" i="22"/>
  <c r="AA58" i="22"/>
  <c r="B58" i="22"/>
  <c r="C58" i="20"/>
  <c r="D58" i="20"/>
  <c r="E58" i="20"/>
  <c r="F58" i="20"/>
  <c r="G58" i="20"/>
  <c r="H58" i="20"/>
  <c r="I58" i="20"/>
  <c r="J58" i="20"/>
  <c r="K58" i="20"/>
  <c r="L58" i="20"/>
  <c r="M58" i="20"/>
  <c r="N58" i="20"/>
  <c r="O58" i="20"/>
  <c r="P58" i="20"/>
  <c r="Q58" i="20"/>
  <c r="R58" i="20"/>
  <c r="S58" i="20"/>
  <c r="T58" i="20"/>
  <c r="U58" i="20"/>
  <c r="V58" i="20"/>
  <c r="W58" i="20"/>
  <c r="X58" i="20"/>
  <c r="Y58" i="20"/>
  <c r="Z58" i="20"/>
  <c r="AA58" i="20"/>
  <c r="B58" i="20"/>
  <c r="C58" i="17"/>
  <c r="D58" i="17"/>
  <c r="E58" i="17"/>
  <c r="F58" i="17"/>
  <c r="G58" i="17"/>
  <c r="H58" i="17"/>
  <c r="I58" i="17"/>
  <c r="J58" i="17"/>
  <c r="K58" i="17"/>
  <c r="L58" i="17"/>
  <c r="M58" i="17"/>
  <c r="N58" i="17"/>
  <c r="O58" i="17"/>
  <c r="P58" i="17"/>
  <c r="Q58" i="17"/>
  <c r="R58" i="17"/>
  <c r="S58" i="17"/>
  <c r="T58" i="17"/>
  <c r="U58" i="17"/>
  <c r="V58" i="17"/>
  <c r="W58" i="17"/>
  <c r="X58" i="17"/>
  <c r="Y58" i="17"/>
  <c r="Z58" i="17"/>
  <c r="AA58" i="17"/>
  <c r="B58" i="17"/>
  <c r="C58" i="21"/>
  <c r="D58" i="21"/>
  <c r="E58" i="21"/>
  <c r="F58" i="21"/>
  <c r="G58" i="21"/>
  <c r="H58" i="21"/>
  <c r="I58" i="21"/>
  <c r="J58" i="21"/>
  <c r="K58" i="21"/>
  <c r="L58" i="21"/>
  <c r="M58" i="21"/>
  <c r="N58" i="21"/>
  <c r="O58" i="21"/>
  <c r="P58" i="21"/>
  <c r="Q58" i="21"/>
  <c r="R58" i="21"/>
  <c r="S58" i="21"/>
  <c r="T58" i="21"/>
  <c r="U58" i="21"/>
  <c r="V58" i="21"/>
  <c r="W58" i="21"/>
  <c r="X58" i="21"/>
  <c r="Y58" i="21"/>
  <c r="Z58" i="21"/>
  <c r="AA58" i="21"/>
  <c r="B58" i="21"/>
  <c r="AB8" i="21"/>
  <c r="AB9" i="21"/>
  <c r="AB8" i="20"/>
  <c r="AB9" i="20"/>
  <c r="AB8" i="22"/>
  <c r="AB9" i="22"/>
  <c r="AB8" i="17"/>
  <c r="AB9" i="17"/>
  <c r="AB22" i="17"/>
  <c r="AB23" i="17"/>
  <c r="AB24" i="17"/>
  <c r="AB25" i="17"/>
  <c r="AB26" i="17"/>
  <c r="AB27" i="17"/>
  <c r="AB28" i="17"/>
  <c r="AB29" i="17"/>
  <c r="AB30" i="17"/>
  <c r="AB22" i="20"/>
  <c r="AB23" i="20"/>
  <c r="AB24" i="20"/>
  <c r="AB25" i="20"/>
  <c r="AB26" i="20"/>
  <c r="AB27" i="20"/>
  <c r="AB28" i="20"/>
  <c r="AB29" i="20"/>
  <c r="AB30" i="20"/>
  <c r="AB22" i="22"/>
  <c r="AB23" i="22"/>
  <c r="AB24" i="22"/>
  <c r="AB25" i="22"/>
  <c r="AB26" i="22"/>
  <c r="AB27" i="22"/>
  <c r="AB28" i="22"/>
  <c r="AB29" i="22"/>
  <c r="AB30" i="22"/>
  <c r="AB22" i="21"/>
  <c r="AB23" i="21"/>
  <c r="AB24" i="21"/>
  <c r="AB25" i="21"/>
  <c r="AB26" i="21"/>
  <c r="AB27" i="21"/>
  <c r="AB28" i="21"/>
  <c r="AB29" i="21"/>
  <c r="AB30" i="21"/>
  <c r="B11" i="18" l="1"/>
  <c r="B7" i="18"/>
  <c r="B57" i="22"/>
  <c r="B56" i="22"/>
  <c r="B41" i="22"/>
  <c r="D40" i="22"/>
  <c r="E40" i="22" s="1"/>
  <c r="C39" i="22"/>
  <c r="C41" i="22" s="1"/>
  <c r="U35" i="22"/>
  <c r="M35" i="22"/>
  <c r="AA33" i="22"/>
  <c r="Z33" i="22"/>
  <c r="Y33" i="22"/>
  <c r="X33" i="22"/>
  <c r="W33" i="22"/>
  <c r="V33" i="22"/>
  <c r="U33" i="22"/>
  <c r="T33" i="22"/>
  <c r="S33" i="22"/>
  <c r="R33" i="22"/>
  <c r="Q33" i="22"/>
  <c r="P33" i="22"/>
  <c r="O33" i="22"/>
  <c r="N33" i="22"/>
  <c r="M33" i="22"/>
  <c r="L33" i="22"/>
  <c r="K33" i="22"/>
  <c r="J33" i="22"/>
  <c r="I33" i="22"/>
  <c r="H33" i="22"/>
  <c r="G33" i="22"/>
  <c r="F33" i="22"/>
  <c r="E33" i="22"/>
  <c r="D33" i="22"/>
  <c r="C33" i="22"/>
  <c r="B33" i="22"/>
  <c r="AB32" i="22"/>
  <c r="AB31" i="22"/>
  <c r="AB21" i="22"/>
  <c r="U17" i="22"/>
  <c r="U18" i="22" s="1"/>
  <c r="T17" i="22"/>
  <c r="M17" i="22"/>
  <c r="M18" i="22" s="1"/>
  <c r="L17" i="22"/>
  <c r="E17" i="22"/>
  <c r="E18" i="22" s="1"/>
  <c r="E35" i="22" s="1"/>
  <c r="D17" i="22"/>
  <c r="AA16" i="22"/>
  <c r="AA17" i="22" s="1"/>
  <c r="Z16" i="22"/>
  <c r="Z17" i="22" s="1"/>
  <c r="Z18" i="22" s="1"/>
  <c r="Z35" i="22" s="1"/>
  <c r="Y16" i="22"/>
  <c r="Y17" i="22" s="1"/>
  <c r="X16" i="22"/>
  <c r="W16" i="22"/>
  <c r="V16" i="22"/>
  <c r="U16" i="22"/>
  <c r="T16" i="22"/>
  <c r="T18" i="22" s="1"/>
  <c r="T35" i="22" s="1"/>
  <c r="S16" i="22"/>
  <c r="S17" i="22" s="1"/>
  <c r="R16" i="22"/>
  <c r="R17" i="22" s="1"/>
  <c r="R18" i="22" s="1"/>
  <c r="R35" i="22" s="1"/>
  <c r="Q16" i="22"/>
  <c r="Q17" i="22" s="1"/>
  <c r="P16" i="22"/>
  <c r="O16" i="22"/>
  <c r="N16" i="22"/>
  <c r="M16" i="22"/>
  <c r="L16" i="22"/>
  <c r="L18" i="22" s="1"/>
  <c r="L35" i="22" s="1"/>
  <c r="K16" i="22"/>
  <c r="J16" i="22"/>
  <c r="J17" i="22" s="1"/>
  <c r="J18" i="22" s="1"/>
  <c r="J35" i="22" s="1"/>
  <c r="I16" i="22"/>
  <c r="I17" i="22" s="1"/>
  <c r="H16" i="22"/>
  <c r="G16" i="22"/>
  <c r="F16" i="22"/>
  <c r="E16" i="22"/>
  <c r="D16" i="22"/>
  <c r="D18" i="22" s="1"/>
  <c r="D35" i="22" s="1"/>
  <c r="C16" i="22"/>
  <c r="B16" i="22"/>
  <c r="B17" i="22" s="1"/>
  <c r="AB15" i="22"/>
  <c r="AB14" i="22"/>
  <c r="AB13" i="22"/>
  <c r="AB12" i="22"/>
  <c r="AB11" i="22"/>
  <c r="AB10" i="22"/>
  <c r="AB7" i="22"/>
  <c r="AB6" i="22"/>
  <c r="B4" i="22"/>
  <c r="C3" i="22"/>
  <c r="D3" i="22" s="1"/>
  <c r="B57" i="21"/>
  <c r="B56" i="21"/>
  <c r="D41" i="21"/>
  <c r="B41" i="21"/>
  <c r="D40" i="21"/>
  <c r="E40" i="21" s="1"/>
  <c r="D39" i="21"/>
  <c r="E39" i="21" s="1"/>
  <c r="E41" i="21" s="1"/>
  <c r="C39" i="21"/>
  <c r="C41" i="21" s="1"/>
  <c r="F35" i="21"/>
  <c r="AA33" i="21"/>
  <c r="Z33" i="21"/>
  <c r="Y33" i="21"/>
  <c r="X33" i="21"/>
  <c r="W33" i="21"/>
  <c r="V33" i="21"/>
  <c r="U33" i="21"/>
  <c r="T33" i="21"/>
  <c r="S33" i="21"/>
  <c r="R33" i="21"/>
  <c r="Q33" i="21"/>
  <c r="P33" i="21"/>
  <c r="O33" i="21"/>
  <c r="N33" i="21"/>
  <c r="M33" i="21"/>
  <c r="L33" i="21"/>
  <c r="K33" i="21"/>
  <c r="J33" i="21"/>
  <c r="I33" i="21"/>
  <c r="H33" i="21"/>
  <c r="G33" i="21"/>
  <c r="F33" i="21"/>
  <c r="E33" i="21"/>
  <c r="D33" i="21"/>
  <c r="C33" i="21"/>
  <c r="B33" i="21"/>
  <c r="AB32" i="21"/>
  <c r="AB31" i="21"/>
  <c r="AB21" i="21"/>
  <c r="Z18" i="21"/>
  <c r="Z35" i="21" s="1"/>
  <c r="W18" i="21"/>
  <c r="W35" i="21" s="1"/>
  <c r="O18" i="21"/>
  <c r="O35" i="21" s="1"/>
  <c r="J18" i="21"/>
  <c r="J35" i="21" s="1"/>
  <c r="G18" i="21"/>
  <c r="G35" i="21" s="1"/>
  <c r="Z17" i="21"/>
  <c r="W17" i="21"/>
  <c r="V17" i="21"/>
  <c r="U17" i="21"/>
  <c r="U18" i="21" s="1"/>
  <c r="U35" i="21" s="1"/>
  <c r="R17" i="21"/>
  <c r="R18" i="21" s="1"/>
  <c r="R35" i="21" s="1"/>
  <c r="O17" i="21"/>
  <c r="N17" i="21"/>
  <c r="M17" i="21"/>
  <c r="M18" i="21" s="1"/>
  <c r="M35" i="21" s="1"/>
  <c r="J17" i="21"/>
  <c r="G17" i="21"/>
  <c r="F17" i="21"/>
  <c r="AA16" i="21"/>
  <c r="AA17" i="21" s="1"/>
  <c r="Z16" i="21"/>
  <c r="Y16" i="21"/>
  <c r="X16" i="21"/>
  <c r="W16" i="21"/>
  <c r="V16" i="21"/>
  <c r="U16" i="21"/>
  <c r="T16" i="21"/>
  <c r="T17" i="21" s="1"/>
  <c r="T18" i="21" s="1"/>
  <c r="T35" i="21" s="1"/>
  <c r="S16" i="21"/>
  <c r="S17" i="21" s="1"/>
  <c r="R16" i="21"/>
  <c r="Q16" i="21"/>
  <c r="P16" i="21"/>
  <c r="P17" i="21" s="1"/>
  <c r="O16" i="21"/>
  <c r="N16" i="21"/>
  <c r="M16" i="21"/>
  <c r="L16" i="21"/>
  <c r="L17" i="21" s="1"/>
  <c r="L18" i="21" s="1"/>
  <c r="L35" i="21" s="1"/>
  <c r="K16" i="21"/>
  <c r="K17" i="21" s="1"/>
  <c r="J16" i="21"/>
  <c r="I16" i="21"/>
  <c r="H16" i="21"/>
  <c r="G16" i="21"/>
  <c r="F16" i="21"/>
  <c r="F18" i="21" s="1"/>
  <c r="E16" i="21"/>
  <c r="E17" i="21" s="1"/>
  <c r="E18" i="21" s="1"/>
  <c r="E35" i="21" s="1"/>
  <c r="D16" i="21"/>
  <c r="D17" i="21" s="1"/>
  <c r="D18" i="21" s="1"/>
  <c r="D35" i="21" s="1"/>
  <c r="C16" i="21"/>
  <c r="C17" i="21" s="1"/>
  <c r="B16" i="21"/>
  <c r="AB15" i="21"/>
  <c r="AB14" i="21"/>
  <c r="AB13" i="21"/>
  <c r="AB12" i="21"/>
  <c r="AB11" i="21"/>
  <c r="AB10" i="21"/>
  <c r="AB7" i="21"/>
  <c r="AB6" i="21"/>
  <c r="B4" i="21"/>
  <c r="C4" i="21" s="1"/>
  <c r="D3" i="21"/>
  <c r="E3" i="21" s="1"/>
  <c r="C3" i="21"/>
  <c r="B57" i="20"/>
  <c r="B56" i="20"/>
  <c r="B41" i="20"/>
  <c r="D40" i="20"/>
  <c r="E40" i="20" s="1"/>
  <c r="C39" i="20"/>
  <c r="C41" i="20" s="1"/>
  <c r="M35" i="20"/>
  <c r="E35" i="20"/>
  <c r="AA33" i="20"/>
  <c r="Z33" i="20"/>
  <c r="Y33" i="20"/>
  <c r="X33" i="20"/>
  <c r="W33" i="20"/>
  <c r="V33" i="20"/>
  <c r="U33" i="20"/>
  <c r="T33" i="20"/>
  <c r="S33" i="20"/>
  <c r="R33" i="20"/>
  <c r="Q33" i="20"/>
  <c r="P33" i="20"/>
  <c r="O33" i="20"/>
  <c r="N33" i="20"/>
  <c r="M33" i="20"/>
  <c r="L33" i="20"/>
  <c r="K33" i="20"/>
  <c r="J33" i="20"/>
  <c r="I33" i="20"/>
  <c r="H33" i="20"/>
  <c r="G33" i="20"/>
  <c r="F33" i="20"/>
  <c r="E33" i="20"/>
  <c r="D33" i="20"/>
  <c r="C33" i="20"/>
  <c r="B33" i="20"/>
  <c r="AB32" i="20"/>
  <c r="AB31" i="20"/>
  <c r="AB21" i="20"/>
  <c r="Z18" i="20"/>
  <c r="Z35" i="20" s="1"/>
  <c r="Y18" i="20"/>
  <c r="Y35" i="20" s="1"/>
  <c r="B18" i="20"/>
  <c r="U17" i="20"/>
  <c r="U18" i="20" s="1"/>
  <c r="U35" i="20" s="1"/>
  <c r="T17" i="20"/>
  <c r="M17" i="20"/>
  <c r="M18" i="20" s="1"/>
  <c r="L17" i="20"/>
  <c r="E17" i="20"/>
  <c r="E18" i="20" s="1"/>
  <c r="D17" i="20"/>
  <c r="AA16" i="20"/>
  <c r="AA17" i="20" s="1"/>
  <c r="Z16" i="20"/>
  <c r="Z17" i="20" s="1"/>
  <c r="Y16" i="20"/>
  <c r="Y17" i="20" s="1"/>
  <c r="X16" i="20"/>
  <c r="W16" i="20"/>
  <c r="V16" i="20"/>
  <c r="U16" i="20"/>
  <c r="T16" i="20"/>
  <c r="S16" i="20"/>
  <c r="S17" i="20" s="1"/>
  <c r="R16" i="20"/>
  <c r="R17" i="20" s="1"/>
  <c r="R18" i="20" s="1"/>
  <c r="R35" i="20" s="1"/>
  <c r="Q16" i="20"/>
  <c r="Q17" i="20" s="1"/>
  <c r="Q18" i="20" s="1"/>
  <c r="Q35" i="20" s="1"/>
  <c r="P16" i="20"/>
  <c r="O16" i="20"/>
  <c r="N16" i="20"/>
  <c r="M16" i="20"/>
  <c r="L16" i="20"/>
  <c r="L18" i="20" s="1"/>
  <c r="L35" i="20" s="1"/>
  <c r="K16" i="20"/>
  <c r="K17" i="20" s="1"/>
  <c r="J16" i="20"/>
  <c r="J17" i="20" s="1"/>
  <c r="J18" i="20" s="1"/>
  <c r="J35" i="20" s="1"/>
  <c r="I16" i="20"/>
  <c r="I17" i="20" s="1"/>
  <c r="I18" i="20" s="1"/>
  <c r="I35" i="20" s="1"/>
  <c r="H16" i="20"/>
  <c r="G16" i="20"/>
  <c r="F16" i="20"/>
  <c r="E16" i="20"/>
  <c r="D16" i="20"/>
  <c r="D18" i="20" s="1"/>
  <c r="D35" i="20" s="1"/>
  <c r="C16" i="20"/>
  <c r="C17" i="20" s="1"/>
  <c r="B16" i="20"/>
  <c r="B17" i="20" s="1"/>
  <c r="AB15" i="20"/>
  <c r="AB14" i="20"/>
  <c r="AB13" i="20"/>
  <c r="AB12" i="20"/>
  <c r="AB11" i="20"/>
  <c r="AB10" i="20"/>
  <c r="AB7" i="20"/>
  <c r="AB6" i="20"/>
  <c r="B4" i="20"/>
  <c r="C3" i="20"/>
  <c r="D3" i="20" s="1"/>
  <c r="D25" i="9"/>
  <c r="E25" i="9"/>
  <c r="F25" i="9"/>
  <c r="G25" i="9"/>
  <c r="H25" i="9"/>
  <c r="I25" i="9"/>
  <c r="J25" i="9"/>
  <c r="K25" i="9"/>
  <c r="L25" i="9"/>
  <c r="M25" i="9"/>
  <c r="N25" i="9"/>
  <c r="O25" i="9"/>
  <c r="P25" i="9"/>
  <c r="Q25" i="9"/>
  <c r="R25" i="9"/>
  <c r="S25" i="9"/>
  <c r="T25" i="9"/>
  <c r="U25" i="9"/>
  <c r="V25" i="9"/>
  <c r="W25" i="9"/>
  <c r="X25" i="9"/>
  <c r="Y25" i="9"/>
  <c r="Z25" i="9"/>
  <c r="AA25" i="9"/>
  <c r="AB25" i="9"/>
  <c r="AC25" i="9"/>
  <c r="AD25" i="9"/>
  <c r="AE25" i="9"/>
  <c r="AF25" i="9"/>
  <c r="AG25" i="9"/>
  <c r="AH25" i="9"/>
  <c r="AI25" i="9"/>
  <c r="AJ25" i="9"/>
  <c r="AK25" i="9"/>
  <c r="AL25" i="9"/>
  <c r="AM25" i="9"/>
  <c r="AN25" i="9"/>
  <c r="AO25" i="9"/>
  <c r="AP25" i="9"/>
  <c r="AQ25" i="9"/>
  <c r="AR25" i="9"/>
  <c r="AS25" i="9"/>
  <c r="AT25" i="9"/>
  <c r="AU25" i="9"/>
  <c r="AV25" i="9"/>
  <c r="AW25" i="9"/>
  <c r="AX25" i="9"/>
  <c r="AY25" i="9"/>
  <c r="AZ25" i="9"/>
  <c r="BA25" i="9"/>
  <c r="BB25" i="9"/>
  <c r="BC25" i="9"/>
  <c r="BD25" i="9"/>
  <c r="BE25" i="9"/>
  <c r="BF25" i="9"/>
  <c r="BG25" i="9"/>
  <c r="BH25" i="9"/>
  <c r="BI25" i="9"/>
  <c r="BJ25" i="9"/>
  <c r="BK25" i="9"/>
  <c r="BL25" i="9"/>
  <c r="BM25" i="9"/>
  <c r="BN25" i="9"/>
  <c r="BO25" i="9"/>
  <c r="BP25" i="9"/>
  <c r="BQ25" i="9"/>
  <c r="BR25" i="9"/>
  <c r="BS25" i="9"/>
  <c r="BT25" i="9"/>
  <c r="BU25" i="9"/>
  <c r="BV25" i="9"/>
  <c r="BW25" i="9"/>
  <c r="BX25" i="9"/>
  <c r="BY25" i="9"/>
  <c r="BZ25" i="9"/>
  <c r="CA25" i="9"/>
  <c r="CB25" i="9"/>
  <c r="AA33" i="17"/>
  <c r="AB31" i="17"/>
  <c r="C39" i="17"/>
  <c r="D39" i="17" s="1"/>
  <c r="E39" i="17" s="1"/>
  <c r="F39" i="17" s="1"/>
  <c r="G39" i="17" s="1"/>
  <c r="H39" i="17" s="1"/>
  <c r="I39" i="17" s="1"/>
  <c r="J39" i="17" s="1"/>
  <c r="K39" i="17" s="1"/>
  <c r="L39" i="17" s="1"/>
  <c r="M39" i="17" s="1"/>
  <c r="N39" i="17" s="1"/>
  <c r="O39" i="17" s="1"/>
  <c r="P39" i="17" s="1"/>
  <c r="Q39" i="17" s="1"/>
  <c r="R39" i="17" s="1"/>
  <c r="S39" i="17" s="1"/>
  <c r="T39" i="17" s="1"/>
  <c r="U39" i="17" s="1"/>
  <c r="V39" i="17" s="1"/>
  <c r="W39" i="17" s="1"/>
  <c r="X39" i="17" s="1"/>
  <c r="Y39" i="17" s="1"/>
  <c r="Z39" i="17" s="1"/>
  <c r="AA39" i="17" s="1"/>
  <c r="AA16" i="17"/>
  <c r="AA17" i="17" s="1"/>
  <c r="AB21" i="17"/>
  <c r="D39" i="22" l="1"/>
  <c r="D41" i="22" s="1"/>
  <c r="D39" i="20"/>
  <c r="D41" i="20" s="1"/>
  <c r="D57" i="22"/>
  <c r="D56" i="22"/>
  <c r="E3" i="22"/>
  <c r="C17" i="22"/>
  <c r="AB17" i="22" s="1"/>
  <c r="C18" i="22"/>
  <c r="C35" i="22" s="1"/>
  <c r="B46" i="22"/>
  <c r="B51" i="22" s="1"/>
  <c r="C4" i="22"/>
  <c r="B43" i="22"/>
  <c r="B45" i="22" s="1"/>
  <c r="B18" i="22"/>
  <c r="B34" i="22"/>
  <c r="C34" i="22" s="1"/>
  <c r="D34" i="22" s="1"/>
  <c r="E34" i="22" s="1"/>
  <c r="F34" i="22" s="1"/>
  <c r="G34" i="22" s="1"/>
  <c r="H34" i="22" s="1"/>
  <c r="I34" i="22" s="1"/>
  <c r="J34" i="22" s="1"/>
  <c r="K34" i="22" s="1"/>
  <c r="L34" i="22" s="1"/>
  <c r="M34" i="22" s="1"/>
  <c r="N34" i="22" s="1"/>
  <c r="O34" i="22" s="1"/>
  <c r="P34" i="22" s="1"/>
  <c r="Q34" i="22" s="1"/>
  <c r="R34" i="22" s="1"/>
  <c r="S34" i="22" s="1"/>
  <c r="T34" i="22" s="1"/>
  <c r="U34" i="22" s="1"/>
  <c r="V34" i="22" s="1"/>
  <c r="W34" i="22" s="1"/>
  <c r="X34" i="22" s="1"/>
  <c r="Y34" i="22" s="1"/>
  <c r="Z34" i="22" s="1"/>
  <c r="AA34" i="22" s="1"/>
  <c r="AB33" i="22"/>
  <c r="C57" i="22"/>
  <c r="C56" i="22"/>
  <c r="K17" i="22"/>
  <c r="K18" i="22"/>
  <c r="K35" i="22" s="1"/>
  <c r="F40" i="22"/>
  <c r="G18" i="22"/>
  <c r="G35" i="22" s="1"/>
  <c r="H17" i="22"/>
  <c r="H18" i="22" s="1"/>
  <c r="H35" i="22" s="1"/>
  <c r="P17" i="22"/>
  <c r="P18" i="22" s="1"/>
  <c r="P35" i="22" s="1"/>
  <c r="X18" i="22"/>
  <c r="X35" i="22" s="1"/>
  <c r="X17" i="22"/>
  <c r="I18" i="22"/>
  <c r="I35" i="22" s="1"/>
  <c r="Q18" i="22"/>
  <c r="Q35" i="22" s="1"/>
  <c r="Y18" i="22"/>
  <c r="Y35" i="22" s="1"/>
  <c r="F17" i="22"/>
  <c r="F18" i="22" s="1"/>
  <c r="F35" i="22" s="1"/>
  <c r="N17" i="22"/>
  <c r="N18" i="22" s="1"/>
  <c r="N35" i="22" s="1"/>
  <c r="V17" i="22"/>
  <c r="V18" i="22" s="1"/>
  <c r="V35" i="22" s="1"/>
  <c r="S18" i="22"/>
  <c r="S35" i="22" s="1"/>
  <c r="AA18" i="22"/>
  <c r="AA35" i="22" s="1"/>
  <c r="G17" i="22"/>
  <c r="O17" i="22"/>
  <c r="O18" i="22" s="1"/>
  <c r="O35" i="22" s="1"/>
  <c r="W17" i="22"/>
  <c r="W18" i="22" s="1"/>
  <c r="W35" i="22" s="1"/>
  <c r="AB16" i="22"/>
  <c r="E39" i="22"/>
  <c r="C46" i="21"/>
  <c r="C51" i="21" s="1"/>
  <c r="D4" i="21"/>
  <c r="C43" i="21"/>
  <c r="C45" i="21" s="1"/>
  <c r="E57" i="21"/>
  <c r="E56" i="21"/>
  <c r="F3" i="21"/>
  <c r="I17" i="21"/>
  <c r="I18" i="21"/>
  <c r="I35" i="21" s="1"/>
  <c r="Q17" i="21"/>
  <c r="Q18" i="21"/>
  <c r="Q35" i="21" s="1"/>
  <c r="Y17" i="21"/>
  <c r="Y18" i="21"/>
  <c r="Y35" i="21" s="1"/>
  <c r="K18" i="21"/>
  <c r="K35" i="21" s="1"/>
  <c r="AA18" i="21"/>
  <c r="AA35" i="21" s="1"/>
  <c r="AB16" i="21"/>
  <c r="X17" i="21"/>
  <c r="X18" i="21" s="1"/>
  <c r="X35" i="21" s="1"/>
  <c r="F40" i="21"/>
  <c r="F39" i="21"/>
  <c r="B46" i="21"/>
  <c r="B51" i="21" s="1"/>
  <c r="B43" i="21"/>
  <c r="B45" i="21" s="1"/>
  <c r="B17" i="21"/>
  <c r="B18" i="21" s="1"/>
  <c r="H17" i="21"/>
  <c r="H18" i="21" s="1"/>
  <c r="H35" i="21" s="1"/>
  <c r="C18" i="21"/>
  <c r="C35" i="21" s="1"/>
  <c r="S18" i="21"/>
  <c r="S35" i="21" s="1"/>
  <c r="D57" i="21"/>
  <c r="D56" i="21"/>
  <c r="P18" i="21"/>
  <c r="P35" i="21" s="1"/>
  <c r="C57" i="21"/>
  <c r="C56" i="21"/>
  <c r="N18" i="21"/>
  <c r="N35" i="21" s="1"/>
  <c r="V18" i="21"/>
  <c r="V35" i="21" s="1"/>
  <c r="B34" i="21"/>
  <c r="C34" i="21" s="1"/>
  <c r="D34" i="21" s="1"/>
  <c r="E34" i="21" s="1"/>
  <c r="F34" i="21" s="1"/>
  <c r="G34" i="21" s="1"/>
  <c r="H34" i="21" s="1"/>
  <c r="I34" i="21" s="1"/>
  <c r="J34" i="21" s="1"/>
  <c r="K34" i="21" s="1"/>
  <c r="L34" i="21" s="1"/>
  <c r="M34" i="21" s="1"/>
  <c r="N34" i="21" s="1"/>
  <c r="O34" i="21" s="1"/>
  <c r="P34" i="21" s="1"/>
  <c r="Q34" i="21" s="1"/>
  <c r="R34" i="21" s="1"/>
  <c r="S34" i="21" s="1"/>
  <c r="T34" i="21" s="1"/>
  <c r="U34" i="21" s="1"/>
  <c r="V34" i="21" s="1"/>
  <c r="W34" i="21" s="1"/>
  <c r="X34" i="21" s="1"/>
  <c r="Y34" i="21" s="1"/>
  <c r="Z34" i="21" s="1"/>
  <c r="AA34" i="21" s="1"/>
  <c r="AB33" i="21"/>
  <c r="D57" i="20"/>
  <c r="D56" i="20"/>
  <c r="E3" i="20"/>
  <c r="P17" i="20"/>
  <c r="P18" i="20" s="1"/>
  <c r="P35" i="20" s="1"/>
  <c r="B46" i="20"/>
  <c r="B51" i="20" s="1"/>
  <c r="C4" i="20"/>
  <c r="B43" i="20"/>
  <c r="B45" i="20" s="1"/>
  <c r="X18" i="20"/>
  <c r="X35" i="20" s="1"/>
  <c r="X17" i="20"/>
  <c r="B35" i="20"/>
  <c r="B19" i="20"/>
  <c r="B34" i="20"/>
  <c r="C34" i="20" s="1"/>
  <c r="D34" i="20" s="1"/>
  <c r="E34" i="20" s="1"/>
  <c r="F34" i="20" s="1"/>
  <c r="G34" i="20" s="1"/>
  <c r="H34" i="20" s="1"/>
  <c r="I34" i="20" s="1"/>
  <c r="J34" i="20" s="1"/>
  <c r="K34" i="20" s="1"/>
  <c r="L34" i="20" s="1"/>
  <c r="M34" i="20" s="1"/>
  <c r="N34" i="20" s="1"/>
  <c r="O34" i="20" s="1"/>
  <c r="P34" i="20" s="1"/>
  <c r="Q34" i="20" s="1"/>
  <c r="R34" i="20" s="1"/>
  <c r="S34" i="20" s="1"/>
  <c r="T34" i="20" s="1"/>
  <c r="U34" i="20" s="1"/>
  <c r="V34" i="20" s="1"/>
  <c r="W34" i="20" s="1"/>
  <c r="X34" i="20" s="1"/>
  <c r="Y34" i="20" s="1"/>
  <c r="Z34" i="20" s="1"/>
  <c r="AA34" i="20" s="1"/>
  <c r="AB33" i="20"/>
  <c r="T18" i="20"/>
  <c r="T35" i="20" s="1"/>
  <c r="H17" i="20"/>
  <c r="H18" i="20" s="1"/>
  <c r="H35" i="20" s="1"/>
  <c r="F40" i="20"/>
  <c r="F18" i="20"/>
  <c r="F35" i="20" s="1"/>
  <c r="C57" i="20"/>
  <c r="C56" i="20"/>
  <c r="G17" i="20"/>
  <c r="G18" i="20" s="1"/>
  <c r="G35" i="20" s="1"/>
  <c r="O18" i="20"/>
  <c r="O35" i="20" s="1"/>
  <c r="O17" i="20"/>
  <c r="W17" i="20"/>
  <c r="W18" i="20" s="1"/>
  <c r="W35" i="20" s="1"/>
  <c r="F17" i="20"/>
  <c r="N17" i="20"/>
  <c r="N18" i="20" s="1"/>
  <c r="N35" i="20" s="1"/>
  <c r="V17" i="20"/>
  <c r="V18" i="20" s="1"/>
  <c r="V35" i="20" s="1"/>
  <c r="C18" i="20"/>
  <c r="C35" i="20" s="1"/>
  <c r="K18" i="20"/>
  <c r="K35" i="20" s="1"/>
  <c r="S18" i="20"/>
  <c r="S35" i="20" s="1"/>
  <c r="AA18" i="20"/>
  <c r="AA35" i="20" s="1"/>
  <c r="AB16" i="20"/>
  <c r="E39" i="20"/>
  <c r="C33" i="17"/>
  <c r="AA18" i="17"/>
  <c r="E41" i="22" l="1"/>
  <c r="F39" i="22"/>
  <c r="G40" i="22"/>
  <c r="B35" i="22"/>
  <c r="B19" i="22"/>
  <c r="C19" i="22" s="1"/>
  <c r="D19" i="22" s="1"/>
  <c r="E19" i="22" s="1"/>
  <c r="F19" i="22" s="1"/>
  <c r="G19" i="22" s="1"/>
  <c r="H19" i="22" s="1"/>
  <c r="I19" i="22" s="1"/>
  <c r="J19" i="22" s="1"/>
  <c r="K19" i="22" s="1"/>
  <c r="L19" i="22" s="1"/>
  <c r="M19" i="22" s="1"/>
  <c r="N19" i="22" s="1"/>
  <c r="O19" i="22" s="1"/>
  <c r="P19" i="22" s="1"/>
  <c r="Q19" i="22" s="1"/>
  <c r="R19" i="22" s="1"/>
  <c r="S19" i="22" s="1"/>
  <c r="T19" i="22" s="1"/>
  <c r="U19" i="22" s="1"/>
  <c r="V19" i="22" s="1"/>
  <c r="W19" i="22" s="1"/>
  <c r="X19" i="22" s="1"/>
  <c r="Y19" i="22" s="1"/>
  <c r="Z19" i="22" s="1"/>
  <c r="AA19" i="22" s="1"/>
  <c r="AB18" i="22"/>
  <c r="E57" i="22"/>
  <c r="E56" i="22"/>
  <c r="F3" i="22"/>
  <c r="D4" i="22"/>
  <c r="C46" i="22"/>
  <c r="C51" i="22" s="1"/>
  <c r="C43" i="22"/>
  <c r="C45" i="22" s="1"/>
  <c r="G39" i="21"/>
  <c r="F41" i="21"/>
  <c r="G40" i="21"/>
  <c r="AB17" i="21"/>
  <c r="F56" i="21"/>
  <c r="F57" i="21"/>
  <c r="G3" i="21"/>
  <c r="B19" i="21"/>
  <c r="C19" i="21" s="1"/>
  <c r="D19" i="21" s="1"/>
  <c r="E19" i="21" s="1"/>
  <c r="F19" i="21" s="1"/>
  <c r="G19" i="21" s="1"/>
  <c r="H19" i="21" s="1"/>
  <c r="I19" i="21" s="1"/>
  <c r="J19" i="21" s="1"/>
  <c r="K19" i="21" s="1"/>
  <c r="L19" i="21" s="1"/>
  <c r="M19" i="21" s="1"/>
  <c r="N19" i="21" s="1"/>
  <c r="O19" i="21" s="1"/>
  <c r="P19" i="21" s="1"/>
  <c r="Q19" i="21" s="1"/>
  <c r="R19" i="21" s="1"/>
  <c r="S19" i="21" s="1"/>
  <c r="T19" i="21" s="1"/>
  <c r="U19" i="21" s="1"/>
  <c r="V19" i="21" s="1"/>
  <c r="W19" i="21" s="1"/>
  <c r="X19" i="21" s="1"/>
  <c r="Y19" i="21" s="1"/>
  <c r="Z19" i="21" s="1"/>
  <c r="AA19" i="21" s="1"/>
  <c r="AB18" i="21"/>
  <c r="B35" i="21"/>
  <c r="D46" i="21"/>
  <c r="D51" i="21" s="1"/>
  <c r="E4" i="21"/>
  <c r="D43" i="21"/>
  <c r="D45" i="21" s="1"/>
  <c r="E41" i="20"/>
  <c r="F39" i="20"/>
  <c r="AB17" i="20"/>
  <c r="E57" i="20"/>
  <c r="E56" i="20"/>
  <c r="F3" i="20"/>
  <c r="AB18" i="20"/>
  <c r="C19" i="20"/>
  <c r="D19" i="20" s="1"/>
  <c r="E19" i="20" s="1"/>
  <c r="F19" i="20" s="1"/>
  <c r="G19" i="20" s="1"/>
  <c r="H19" i="20" s="1"/>
  <c r="I19" i="20" s="1"/>
  <c r="J19" i="20" s="1"/>
  <c r="K19" i="20" s="1"/>
  <c r="L19" i="20" s="1"/>
  <c r="M19" i="20" s="1"/>
  <c r="N19" i="20" s="1"/>
  <c r="O19" i="20" s="1"/>
  <c r="P19" i="20" s="1"/>
  <c r="Q19" i="20" s="1"/>
  <c r="R19" i="20" s="1"/>
  <c r="S19" i="20" s="1"/>
  <c r="T19" i="20" s="1"/>
  <c r="U19" i="20" s="1"/>
  <c r="V19" i="20" s="1"/>
  <c r="W19" i="20" s="1"/>
  <c r="X19" i="20" s="1"/>
  <c r="Y19" i="20" s="1"/>
  <c r="Z19" i="20" s="1"/>
  <c r="AA19" i="20" s="1"/>
  <c r="G40" i="20"/>
  <c r="AB35" i="20"/>
  <c r="B36" i="20"/>
  <c r="C36" i="20" s="1"/>
  <c r="D36" i="20" s="1"/>
  <c r="E36" i="20" s="1"/>
  <c r="F36" i="20" s="1"/>
  <c r="G36" i="20" s="1"/>
  <c r="H36" i="20" s="1"/>
  <c r="I36" i="20" s="1"/>
  <c r="J36" i="20" s="1"/>
  <c r="K36" i="20" s="1"/>
  <c r="L36" i="20" s="1"/>
  <c r="M36" i="20" s="1"/>
  <c r="N36" i="20" s="1"/>
  <c r="O36" i="20" s="1"/>
  <c r="P36" i="20" s="1"/>
  <c r="Q36" i="20" s="1"/>
  <c r="R36" i="20" s="1"/>
  <c r="S36" i="20" s="1"/>
  <c r="T36" i="20" s="1"/>
  <c r="U36" i="20" s="1"/>
  <c r="V36" i="20" s="1"/>
  <c r="W36" i="20" s="1"/>
  <c r="X36" i="20" s="1"/>
  <c r="Y36" i="20" s="1"/>
  <c r="Z36" i="20" s="1"/>
  <c r="AA36" i="20" s="1"/>
  <c r="D4" i="20"/>
  <c r="C46" i="20"/>
  <c r="C51" i="20" s="1"/>
  <c r="C43" i="20"/>
  <c r="C45" i="20" s="1"/>
  <c r="AA35" i="17"/>
  <c r="G39" i="22" l="1"/>
  <c r="F41" i="22"/>
  <c r="D43" i="22"/>
  <c r="D45" i="22" s="1"/>
  <c r="D46" i="22"/>
  <c r="D51" i="22" s="1"/>
  <c r="E4" i="22"/>
  <c r="AB35" i="22"/>
  <c r="B36" i="22"/>
  <c r="C36" i="22" s="1"/>
  <c r="D36" i="22" s="1"/>
  <c r="E36" i="22" s="1"/>
  <c r="F36" i="22" s="1"/>
  <c r="G36" i="22" s="1"/>
  <c r="H36" i="22" s="1"/>
  <c r="I36" i="22" s="1"/>
  <c r="J36" i="22" s="1"/>
  <c r="K36" i="22" s="1"/>
  <c r="L36" i="22" s="1"/>
  <c r="M36" i="22" s="1"/>
  <c r="N36" i="22" s="1"/>
  <c r="O36" i="22" s="1"/>
  <c r="P36" i="22" s="1"/>
  <c r="Q36" i="22" s="1"/>
  <c r="R36" i="22" s="1"/>
  <c r="S36" i="22" s="1"/>
  <c r="T36" i="22" s="1"/>
  <c r="U36" i="22" s="1"/>
  <c r="V36" i="22" s="1"/>
  <c r="W36" i="22" s="1"/>
  <c r="X36" i="22" s="1"/>
  <c r="Y36" i="22" s="1"/>
  <c r="Z36" i="22" s="1"/>
  <c r="AA36" i="22" s="1"/>
  <c r="H40" i="22"/>
  <c r="F56" i="22"/>
  <c r="F57" i="22"/>
  <c r="G3" i="22"/>
  <c r="H39" i="21"/>
  <c r="G41" i="21"/>
  <c r="AB35" i="21"/>
  <c r="B36" i="21"/>
  <c r="C36" i="21" s="1"/>
  <c r="D36" i="21" s="1"/>
  <c r="E36" i="21" s="1"/>
  <c r="F36" i="21" s="1"/>
  <c r="G36" i="21" s="1"/>
  <c r="H36" i="21" s="1"/>
  <c r="I36" i="21" s="1"/>
  <c r="J36" i="21" s="1"/>
  <c r="K36" i="21" s="1"/>
  <c r="L36" i="21" s="1"/>
  <c r="M36" i="21" s="1"/>
  <c r="N36" i="21" s="1"/>
  <c r="O36" i="21" s="1"/>
  <c r="P36" i="21" s="1"/>
  <c r="Q36" i="21" s="1"/>
  <c r="R36" i="21" s="1"/>
  <c r="S36" i="21" s="1"/>
  <c r="T36" i="21" s="1"/>
  <c r="U36" i="21" s="1"/>
  <c r="V36" i="21" s="1"/>
  <c r="W36" i="21" s="1"/>
  <c r="X36" i="21" s="1"/>
  <c r="Y36" i="21" s="1"/>
  <c r="Z36" i="21" s="1"/>
  <c r="AA36" i="21" s="1"/>
  <c r="F4" i="21"/>
  <c r="E43" i="21"/>
  <c r="E45" i="21" s="1"/>
  <c r="E46" i="21"/>
  <c r="E51" i="21" s="1"/>
  <c r="H40" i="21"/>
  <c r="G56" i="21"/>
  <c r="H3" i="21"/>
  <c r="G57" i="21"/>
  <c r="F56" i="20"/>
  <c r="F57" i="20"/>
  <c r="G3" i="20"/>
  <c r="H40" i="20"/>
  <c r="D43" i="20"/>
  <c r="D45" i="20" s="1"/>
  <c r="E4" i="20"/>
  <c r="D46" i="20"/>
  <c r="D51" i="20" s="1"/>
  <c r="G39" i="20"/>
  <c r="F41" i="20"/>
  <c r="C25" i="9"/>
  <c r="A15" i="9"/>
  <c r="G56" i="22" l="1"/>
  <c r="G57" i="22"/>
  <c r="H3" i="22"/>
  <c r="I40" i="22"/>
  <c r="H39" i="22"/>
  <c r="G41" i="22"/>
  <c r="F4" i="22"/>
  <c r="E43" i="22"/>
  <c r="E45" i="22" s="1"/>
  <c r="E46" i="22"/>
  <c r="E51" i="22" s="1"/>
  <c r="I40" i="21"/>
  <c r="F43" i="21"/>
  <c r="F45" i="21" s="1"/>
  <c r="F46" i="21"/>
  <c r="F51" i="21" s="1"/>
  <c r="G4" i="21"/>
  <c r="H41" i="21"/>
  <c r="I39" i="21"/>
  <c r="H56" i="21"/>
  <c r="H57" i="21"/>
  <c r="I3" i="21"/>
  <c r="I40" i="20"/>
  <c r="F4" i="20"/>
  <c r="E43" i="20"/>
  <c r="E45" i="20" s="1"/>
  <c r="E46" i="20"/>
  <c r="E51" i="20" s="1"/>
  <c r="G56" i="20"/>
  <c r="G57" i="20"/>
  <c r="H3" i="20"/>
  <c r="H39" i="20"/>
  <c r="G41" i="20"/>
  <c r="AB32" i="17"/>
  <c r="AB7" i="17"/>
  <c r="AB10" i="17"/>
  <c r="AB11" i="17"/>
  <c r="AB12" i="17"/>
  <c r="AB6" i="17"/>
  <c r="B33" i="17"/>
  <c r="C16" i="17"/>
  <c r="D16" i="17"/>
  <c r="D17" i="17" s="1"/>
  <c r="D18" i="17" s="1"/>
  <c r="E16" i="17"/>
  <c r="F16" i="17"/>
  <c r="G16" i="17"/>
  <c r="H16" i="17"/>
  <c r="I16" i="17"/>
  <c r="I17" i="17" s="1"/>
  <c r="I18" i="17" s="1"/>
  <c r="J16" i="17"/>
  <c r="J17" i="17" s="1"/>
  <c r="K16" i="17"/>
  <c r="K17" i="17" s="1"/>
  <c r="L16" i="17"/>
  <c r="L17" i="17" s="1"/>
  <c r="L18" i="17" s="1"/>
  <c r="M16" i="17"/>
  <c r="N16" i="17"/>
  <c r="O16" i="17"/>
  <c r="P16" i="17"/>
  <c r="Q16" i="17"/>
  <c r="Q17" i="17" s="1"/>
  <c r="Q18" i="17" s="1"/>
  <c r="R16" i="17"/>
  <c r="R17" i="17" s="1"/>
  <c r="S16" i="17"/>
  <c r="S17" i="17" s="1"/>
  <c r="T16" i="17"/>
  <c r="T17" i="17" s="1"/>
  <c r="T18" i="17" s="1"/>
  <c r="U16" i="17"/>
  <c r="V16" i="17"/>
  <c r="W16" i="17"/>
  <c r="W17" i="17" s="1"/>
  <c r="X16" i="17"/>
  <c r="Y16" i="17"/>
  <c r="Y17" i="17" s="1"/>
  <c r="Y18" i="17" s="1"/>
  <c r="Z16" i="17"/>
  <c r="Z17" i="17" s="1"/>
  <c r="A18" i="9"/>
  <c r="J40" i="22" l="1"/>
  <c r="H57" i="22"/>
  <c r="H56" i="22"/>
  <c r="I3" i="22"/>
  <c r="H41" i="22"/>
  <c r="I39" i="22"/>
  <c r="G4" i="22"/>
  <c r="F43" i="22"/>
  <c r="F45" i="22" s="1"/>
  <c r="F46" i="22"/>
  <c r="F51" i="22" s="1"/>
  <c r="I57" i="21"/>
  <c r="J3" i="21"/>
  <c r="I56" i="21"/>
  <c r="J40" i="21"/>
  <c r="H4" i="21"/>
  <c r="G43" i="21"/>
  <c r="G45" i="21" s="1"/>
  <c r="G46" i="21"/>
  <c r="G51" i="21" s="1"/>
  <c r="I41" i="21"/>
  <c r="J39" i="21"/>
  <c r="G4" i="20"/>
  <c r="F43" i="20"/>
  <c r="F45" i="20" s="1"/>
  <c r="F46" i="20"/>
  <c r="F51" i="20" s="1"/>
  <c r="H57" i="20"/>
  <c r="H56" i="20"/>
  <c r="I3" i="20"/>
  <c r="J40" i="20"/>
  <c r="H41" i="20"/>
  <c r="I39" i="20"/>
  <c r="C17" i="17"/>
  <c r="C18" i="17" s="1"/>
  <c r="C35" i="17" s="1"/>
  <c r="W18" i="17"/>
  <c r="O17" i="17"/>
  <c r="O18" i="17" s="1"/>
  <c r="Z18" i="17"/>
  <c r="G17" i="17"/>
  <c r="G18" i="17" s="1"/>
  <c r="R18" i="17"/>
  <c r="J18" i="17"/>
  <c r="S18" i="17"/>
  <c r="K18" i="17"/>
  <c r="X17" i="17"/>
  <c r="X18" i="17" s="1"/>
  <c r="P17" i="17"/>
  <c r="P18" i="17" s="1"/>
  <c r="H17" i="17"/>
  <c r="H18" i="17" s="1"/>
  <c r="V17" i="17"/>
  <c r="V18" i="17" s="1"/>
  <c r="N17" i="17"/>
  <c r="N18" i="17" s="1"/>
  <c r="F17" i="17"/>
  <c r="U17" i="17"/>
  <c r="U18" i="17" s="1"/>
  <c r="M17" i="17"/>
  <c r="M18" i="17" s="1"/>
  <c r="E17" i="17"/>
  <c r="E18" i="17" s="1"/>
  <c r="D40" i="17"/>
  <c r="E40" i="17" s="1"/>
  <c r="F40" i="17" s="1"/>
  <c r="G40" i="17" s="1"/>
  <c r="H40" i="17" s="1"/>
  <c r="I40" i="17" s="1"/>
  <c r="J40" i="17" s="1"/>
  <c r="K40" i="17" s="1"/>
  <c r="L40" i="17" s="1"/>
  <c r="M40" i="17" s="1"/>
  <c r="N40" i="17" s="1"/>
  <c r="O40" i="17" s="1"/>
  <c r="P40" i="17" s="1"/>
  <c r="Q40" i="17" s="1"/>
  <c r="R40" i="17" s="1"/>
  <c r="S40" i="17" s="1"/>
  <c r="T40" i="17" s="1"/>
  <c r="U40" i="17" s="1"/>
  <c r="V40" i="17" s="1"/>
  <c r="W40" i="17" s="1"/>
  <c r="X40" i="17" s="1"/>
  <c r="Y40" i="17" s="1"/>
  <c r="Z40" i="17" s="1"/>
  <c r="AA40" i="17" s="1"/>
  <c r="D2" i="9"/>
  <c r="D3" i="9"/>
  <c r="B11" i="9"/>
  <c r="B4" i="17"/>
  <c r="B4" i="9"/>
  <c r="D4" i="9" s="1"/>
  <c r="I57" i="22" l="1"/>
  <c r="J3" i="22"/>
  <c r="I56" i="22"/>
  <c r="H4" i="22"/>
  <c r="G43" i="22"/>
  <c r="G45" i="22" s="1"/>
  <c r="G46" i="22"/>
  <c r="G51" i="22" s="1"/>
  <c r="K40" i="22"/>
  <c r="I41" i="22"/>
  <c r="J39" i="22"/>
  <c r="K40" i="21"/>
  <c r="H46" i="21"/>
  <c r="H51" i="21" s="1"/>
  <c r="I4" i="21"/>
  <c r="H43" i="21"/>
  <c r="H45" i="21" s="1"/>
  <c r="J41" i="21"/>
  <c r="K39" i="21"/>
  <c r="J57" i="21"/>
  <c r="K3" i="21"/>
  <c r="J56" i="21"/>
  <c r="I57" i="20"/>
  <c r="J3" i="20"/>
  <c r="I56" i="20"/>
  <c r="H4" i="20"/>
  <c r="G43" i="20"/>
  <c r="G45" i="20" s="1"/>
  <c r="G46" i="20"/>
  <c r="G51" i="20" s="1"/>
  <c r="I41" i="20"/>
  <c r="J39" i="20"/>
  <c r="K40" i="20"/>
  <c r="C11" i="9" a="1"/>
  <c r="C11" i="9" s="1"/>
  <c r="C15" i="9" s="1" a="1"/>
  <c r="H42" i="21" s="1"/>
  <c r="H49" i="21" s="1"/>
  <c r="B5" i="9"/>
  <c r="D5" i="9" s="1"/>
  <c r="AA41" i="17"/>
  <c r="C4" i="17"/>
  <c r="D4" i="17" s="1"/>
  <c r="E4" i="17" s="1"/>
  <c r="F4" i="17" s="1"/>
  <c r="G4" i="17" s="1"/>
  <c r="H4" i="17" s="1"/>
  <c r="I4" i="17" s="1"/>
  <c r="J4" i="17" s="1"/>
  <c r="K4" i="17" s="1"/>
  <c r="L4" i="17" s="1"/>
  <c r="M4" i="17" s="1"/>
  <c r="N4" i="17" s="1"/>
  <c r="O4" i="17" s="1"/>
  <c r="P4" i="17" s="1"/>
  <c r="Q4" i="17" s="1"/>
  <c r="R4" i="17" s="1"/>
  <c r="S4" i="17" s="1"/>
  <c r="T4" i="17" s="1"/>
  <c r="U4" i="17" s="1"/>
  <c r="V4" i="17" s="1"/>
  <c r="W4" i="17" s="1"/>
  <c r="X4" i="17" s="1"/>
  <c r="Y4" i="17" s="1"/>
  <c r="Z4" i="17" s="1"/>
  <c r="AA4" i="17" s="1"/>
  <c r="F18" i="17"/>
  <c r="G42" i="20" l="1"/>
  <c r="G49" i="20" s="1"/>
  <c r="B42" i="17"/>
  <c r="B49" i="17" s="1"/>
  <c r="B42" i="21"/>
  <c r="B49" i="21" s="1"/>
  <c r="C42" i="21"/>
  <c r="C49" i="21" s="1"/>
  <c r="B42" i="20"/>
  <c r="B49" i="20" s="1"/>
  <c r="B42" i="22"/>
  <c r="B49" i="22" s="1"/>
  <c r="C42" i="20"/>
  <c r="C49" i="20" s="1"/>
  <c r="C42" i="22"/>
  <c r="C49" i="22" s="1"/>
  <c r="D42" i="21"/>
  <c r="D49" i="21" s="1"/>
  <c r="D42" i="20"/>
  <c r="D49" i="20" s="1"/>
  <c r="E42" i="21"/>
  <c r="E49" i="21" s="1"/>
  <c r="D42" i="22"/>
  <c r="D49" i="22" s="1"/>
  <c r="F42" i="21"/>
  <c r="F49" i="21" s="1"/>
  <c r="E42" i="20"/>
  <c r="E49" i="20" s="1"/>
  <c r="E42" i="22"/>
  <c r="E49" i="22" s="1"/>
  <c r="F42" i="22"/>
  <c r="F49" i="22" s="1"/>
  <c r="G42" i="21"/>
  <c r="G49" i="21" s="1"/>
  <c r="F42" i="20"/>
  <c r="F49" i="20" s="1"/>
  <c r="G42" i="22"/>
  <c r="G49" i="22" s="1"/>
  <c r="L40" i="22"/>
  <c r="J57" i="22"/>
  <c r="J56" i="22"/>
  <c r="K3" i="22"/>
  <c r="H43" i="22"/>
  <c r="H45" i="22" s="1"/>
  <c r="H46" i="22"/>
  <c r="H51" i="22" s="1"/>
  <c r="H42" i="22"/>
  <c r="H49" i="22" s="1"/>
  <c r="I4" i="22"/>
  <c r="J41" i="22"/>
  <c r="K39" i="22"/>
  <c r="L40" i="21"/>
  <c r="I43" i="21"/>
  <c r="I45" i="21" s="1"/>
  <c r="I42" i="21"/>
  <c r="I49" i="21" s="1"/>
  <c r="J4" i="21"/>
  <c r="I46" i="21"/>
  <c r="I51" i="21" s="1"/>
  <c r="K41" i="21"/>
  <c r="L39" i="21"/>
  <c r="K57" i="21"/>
  <c r="K56" i="21"/>
  <c r="L3" i="21"/>
  <c r="H43" i="20"/>
  <c r="H45" i="20" s="1"/>
  <c r="H46" i="20"/>
  <c r="H51" i="20" s="1"/>
  <c r="H42" i="20"/>
  <c r="H49" i="20" s="1"/>
  <c r="I4" i="20"/>
  <c r="J57" i="20"/>
  <c r="J56" i="20"/>
  <c r="K3" i="20"/>
  <c r="J41" i="20"/>
  <c r="K39" i="20"/>
  <c r="L40" i="20"/>
  <c r="B6" i="9"/>
  <c r="C18" i="9" a="1"/>
  <c r="C21" i="9" a="1"/>
  <c r="C21" i="9" s="1"/>
  <c r="C15" i="9"/>
  <c r="C42" i="17"/>
  <c r="C49" i="17" s="1"/>
  <c r="B7" i="9"/>
  <c r="D6" i="9"/>
  <c r="AA43" i="17"/>
  <c r="AA45" i="17" s="1"/>
  <c r="AA42" i="17"/>
  <c r="AA49" i="17" s="1"/>
  <c r="AB14" i="17"/>
  <c r="B41" i="17"/>
  <c r="C18" i="9" l="1"/>
  <c r="B44" i="21"/>
  <c r="B50" i="21" s="1"/>
  <c r="C44" i="21"/>
  <c r="C50" i="21" s="1"/>
  <c r="B44" i="20"/>
  <c r="B50" i="20" s="1"/>
  <c r="B52" i="20" s="1"/>
  <c r="B44" i="22"/>
  <c r="B50" i="22" s="1"/>
  <c r="B52" i="22" s="1"/>
  <c r="C44" i="22"/>
  <c r="C50" i="22" s="1"/>
  <c r="C52" i="22" s="1"/>
  <c r="C55" i="22" s="1"/>
  <c r="D44" i="21"/>
  <c r="D50" i="21" s="1"/>
  <c r="D52" i="21" s="1"/>
  <c r="D55" i="21" s="1"/>
  <c r="C44" i="20"/>
  <c r="C50" i="20" s="1"/>
  <c r="C52" i="20" s="1"/>
  <c r="C55" i="20" s="1"/>
  <c r="D44" i="20"/>
  <c r="D50" i="20" s="1"/>
  <c r="E44" i="21"/>
  <c r="E50" i="21" s="1"/>
  <c r="E52" i="21" s="1"/>
  <c r="E55" i="21" s="1"/>
  <c r="D44" i="22"/>
  <c r="D50" i="22" s="1"/>
  <c r="D52" i="22" s="1"/>
  <c r="D55" i="22" s="1"/>
  <c r="F44" i="21"/>
  <c r="F50" i="21" s="1"/>
  <c r="F52" i="21" s="1"/>
  <c r="F55" i="21" s="1"/>
  <c r="E44" i="20"/>
  <c r="E50" i="20" s="1"/>
  <c r="E52" i="20" s="1"/>
  <c r="E55" i="20" s="1"/>
  <c r="E44" i="22"/>
  <c r="E50" i="22" s="1"/>
  <c r="E52" i="22" s="1"/>
  <c r="E55" i="22" s="1"/>
  <c r="F44" i="22"/>
  <c r="F50" i="22" s="1"/>
  <c r="F52" i="22" s="1"/>
  <c r="F55" i="22" s="1"/>
  <c r="G44" i="21"/>
  <c r="G50" i="21" s="1"/>
  <c r="G52" i="21" s="1"/>
  <c r="G55" i="21" s="1"/>
  <c r="F44" i="20"/>
  <c r="F50" i="20" s="1"/>
  <c r="G44" i="22"/>
  <c r="G50" i="22" s="1"/>
  <c r="G52" i="22" s="1"/>
  <c r="G55" i="22" s="1"/>
  <c r="G44" i="20"/>
  <c r="G50" i="20" s="1"/>
  <c r="G52" i="20" s="1"/>
  <c r="G55" i="20" s="1"/>
  <c r="H44" i="21"/>
  <c r="H50" i="21" s="1"/>
  <c r="H52" i="21" s="1"/>
  <c r="H55" i="21" s="1"/>
  <c r="H44" i="20"/>
  <c r="H50" i="20" s="1"/>
  <c r="H52" i="20" s="1"/>
  <c r="I44" i="21"/>
  <c r="I50" i="21" s="1"/>
  <c r="I52" i="21" s="1"/>
  <c r="I55" i="21" s="1"/>
  <c r="H44" i="22"/>
  <c r="H50" i="22" s="1"/>
  <c r="H52" i="22" s="1"/>
  <c r="H55" i="22" s="1"/>
  <c r="C52" i="21"/>
  <c r="C55" i="21" s="1"/>
  <c r="B52" i="21"/>
  <c r="F52" i="20"/>
  <c r="F55" i="20" s="1"/>
  <c r="D52" i="20"/>
  <c r="K57" i="22"/>
  <c r="K56" i="22"/>
  <c r="L3" i="22"/>
  <c r="I43" i="22"/>
  <c r="I45" i="22" s="1"/>
  <c r="I46" i="22"/>
  <c r="I51" i="22" s="1"/>
  <c r="I42" i="22"/>
  <c r="I49" i="22" s="1"/>
  <c r="I44" i="22"/>
  <c r="J4" i="22"/>
  <c r="M40" i="22"/>
  <c r="K41" i="22"/>
  <c r="L39" i="22"/>
  <c r="J46" i="21"/>
  <c r="J51" i="21" s="1"/>
  <c r="J43" i="21"/>
  <c r="J45" i="21" s="1"/>
  <c r="J44" i="21"/>
  <c r="J42" i="21"/>
  <c r="J49" i="21" s="1"/>
  <c r="K4" i="21"/>
  <c r="M40" i="21"/>
  <c r="M39" i="21"/>
  <c r="L41" i="21"/>
  <c r="L57" i="21"/>
  <c r="L56" i="21"/>
  <c r="M3" i="21"/>
  <c r="M40" i="20"/>
  <c r="K57" i="20"/>
  <c r="K56" i="20"/>
  <c r="L3" i="20"/>
  <c r="K41" i="20"/>
  <c r="L39" i="20"/>
  <c r="I43" i="20"/>
  <c r="I45" i="20" s="1"/>
  <c r="I46" i="20"/>
  <c r="I51" i="20" s="1"/>
  <c r="I42" i="20"/>
  <c r="I49" i="20" s="1"/>
  <c r="J4" i="20"/>
  <c r="I44" i="20"/>
  <c r="AA46" i="17"/>
  <c r="AA51" i="17" s="1"/>
  <c r="AA44" i="17"/>
  <c r="AA50" i="17" s="1"/>
  <c r="B8" i="9"/>
  <c r="D7" i="9"/>
  <c r="C41" i="17"/>
  <c r="B53" i="20" l="1"/>
  <c r="C53" i="20" s="1"/>
  <c r="B55" i="20"/>
  <c r="B60" i="20" s="1"/>
  <c r="C60" i="20" s="1"/>
  <c r="B55" i="22"/>
  <c r="B60" i="22" s="1"/>
  <c r="C60" i="22" s="1"/>
  <c r="D60" i="22" s="1"/>
  <c r="E60" i="22" s="1"/>
  <c r="F60" i="22" s="1"/>
  <c r="B53" i="22"/>
  <c r="C53" i="22" s="1"/>
  <c r="D53" i="22" s="1"/>
  <c r="E53" i="22" s="1"/>
  <c r="F53" i="22" s="1"/>
  <c r="G53" i="22" s="1"/>
  <c r="H53" i="22" s="1"/>
  <c r="I50" i="22"/>
  <c r="D53" i="20"/>
  <c r="E53" i="20" s="1"/>
  <c r="F53" i="20" s="1"/>
  <c r="G53" i="20" s="1"/>
  <c r="H53" i="20" s="1"/>
  <c r="D55" i="20"/>
  <c r="D60" i="20" s="1"/>
  <c r="E60" i="20" s="1"/>
  <c r="F60" i="20" s="1"/>
  <c r="G60" i="20" s="1"/>
  <c r="B55" i="21"/>
  <c r="B60" i="21" s="1"/>
  <c r="C60" i="21" s="1"/>
  <c r="D60" i="21" s="1"/>
  <c r="E60" i="21" s="1"/>
  <c r="F60" i="21" s="1"/>
  <c r="G60" i="21" s="1"/>
  <c r="H60" i="21" s="1"/>
  <c r="I60" i="21" s="1"/>
  <c r="B53" i="21"/>
  <c r="C53" i="21" s="1"/>
  <c r="D53" i="21" s="1"/>
  <c r="E53" i="21" s="1"/>
  <c r="F53" i="21" s="1"/>
  <c r="G53" i="21" s="1"/>
  <c r="H53" i="21" s="1"/>
  <c r="N40" i="22"/>
  <c r="J46" i="22"/>
  <c r="J51" i="22" s="1"/>
  <c r="J42" i="22"/>
  <c r="J49" i="22" s="1"/>
  <c r="J44" i="22"/>
  <c r="K4" i="22"/>
  <c r="J43" i="22"/>
  <c r="J45" i="22" s="1"/>
  <c r="L41" i="22"/>
  <c r="M39" i="22"/>
  <c r="L57" i="22"/>
  <c r="L56" i="22"/>
  <c r="M3" i="22"/>
  <c r="I52" i="22"/>
  <c r="I55" i="22" s="1"/>
  <c r="K42" i="21"/>
  <c r="K49" i="21" s="1"/>
  <c r="K44" i="21"/>
  <c r="K46" i="21"/>
  <c r="K51" i="21" s="1"/>
  <c r="L4" i="21"/>
  <c r="K43" i="21"/>
  <c r="K45" i="21" s="1"/>
  <c r="M41" i="21"/>
  <c r="N39" i="21"/>
  <c r="I53" i="21"/>
  <c r="N40" i="21"/>
  <c r="J50" i="21"/>
  <c r="J52" i="21" s="1"/>
  <c r="M57" i="21"/>
  <c r="M56" i="21"/>
  <c r="N3" i="21"/>
  <c r="I50" i="20"/>
  <c r="I52" i="20" s="1"/>
  <c r="I55" i="20" s="1"/>
  <c r="J46" i="20"/>
  <c r="J51" i="20" s="1"/>
  <c r="J42" i="20"/>
  <c r="J49" i="20" s="1"/>
  <c r="J44" i="20"/>
  <c r="K4" i="20"/>
  <c r="J43" i="20"/>
  <c r="J45" i="20" s="1"/>
  <c r="L57" i="20"/>
  <c r="L56" i="20"/>
  <c r="M3" i="20"/>
  <c r="H55" i="20"/>
  <c r="L41" i="20"/>
  <c r="M39" i="20"/>
  <c r="N40" i="20"/>
  <c r="AA52" i="17"/>
  <c r="AA55" i="17" s="1"/>
  <c r="B9" i="9"/>
  <c r="D9" i="9" s="1"/>
  <c r="D8" i="9"/>
  <c r="C3" i="17"/>
  <c r="B57" i="17"/>
  <c r="B56" i="17"/>
  <c r="G60" i="22" l="1"/>
  <c r="H60" i="22" s="1"/>
  <c r="J50" i="20"/>
  <c r="K50" i="21"/>
  <c r="I53" i="22"/>
  <c r="J50" i="22"/>
  <c r="J52" i="22" s="1"/>
  <c r="J55" i="22" s="1"/>
  <c r="K42" i="22"/>
  <c r="K49" i="22" s="1"/>
  <c r="K44" i="22"/>
  <c r="L4" i="22"/>
  <c r="K46" i="22"/>
  <c r="K51" i="22" s="1"/>
  <c r="K43" i="22"/>
  <c r="K45" i="22" s="1"/>
  <c r="I60" i="22"/>
  <c r="M41" i="22"/>
  <c r="N39" i="22"/>
  <c r="M57" i="22"/>
  <c r="M56" i="22"/>
  <c r="N3" i="22"/>
  <c r="O40" i="22"/>
  <c r="J55" i="21"/>
  <c r="O40" i="21"/>
  <c r="L44" i="21"/>
  <c r="L42" i="21"/>
  <c r="L49" i="21" s="1"/>
  <c r="L43" i="21"/>
  <c r="L45" i="21" s="1"/>
  <c r="M4" i="21"/>
  <c r="L46" i="21"/>
  <c r="L51" i="21" s="1"/>
  <c r="N56" i="21"/>
  <c r="N57" i="21"/>
  <c r="O3" i="21"/>
  <c r="J53" i="21"/>
  <c r="O39" i="21"/>
  <c r="N41" i="21"/>
  <c r="K52" i="21"/>
  <c r="K55" i="21" s="1"/>
  <c r="I53" i="20"/>
  <c r="H60" i="20"/>
  <c r="I60" i="20" s="1"/>
  <c r="J52" i="20"/>
  <c r="K42" i="20"/>
  <c r="K49" i="20" s="1"/>
  <c r="K44" i="20"/>
  <c r="L4" i="20"/>
  <c r="K46" i="20"/>
  <c r="K51" i="20" s="1"/>
  <c r="K43" i="20"/>
  <c r="K45" i="20" s="1"/>
  <c r="O40" i="20"/>
  <c r="M41" i="20"/>
  <c r="N39" i="20"/>
  <c r="M57" i="20"/>
  <c r="M56" i="20"/>
  <c r="N3" i="20"/>
  <c r="B43" i="17"/>
  <c r="B45" i="17" s="1"/>
  <c r="D3" i="17"/>
  <c r="E3" i="17" s="1"/>
  <c r="F3" i="17" s="1"/>
  <c r="G3" i="17" s="1"/>
  <c r="H3" i="17" s="1"/>
  <c r="I3" i="17" s="1"/>
  <c r="J3" i="17" s="1"/>
  <c r="K3" i="17" s="1"/>
  <c r="L3" i="17" s="1"/>
  <c r="M3" i="17" s="1"/>
  <c r="N3" i="17" s="1"/>
  <c r="O3" i="17" s="1"/>
  <c r="P3" i="17" s="1"/>
  <c r="Q3" i="17" s="1"/>
  <c r="R3" i="17" s="1"/>
  <c r="S3" i="17" s="1"/>
  <c r="T3" i="17" s="1"/>
  <c r="U3" i="17" s="1"/>
  <c r="V3" i="17" s="1"/>
  <c r="W3" i="17" s="1"/>
  <c r="X3" i="17" s="1"/>
  <c r="Y3" i="17" s="1"/>
  <c r="Z3" i="17" s="1"/>
  <c r="C57" i="17"/>
  <c r="Y33" i="17"/>
  <c r="Y35" i="17" s="1"/>
  <c r="S33" i="17"/>
  <c r="S35" i="17" s="1"/>
  <c r="K33" i="17"/>
  <c r="K35" i="17" s="1"/>
  <c r="J33" i="17"/>
  <c r="J35" i="17" s="1"/>
  <c r="R33" i="17"/>
  <c r="R35" i="17" s="1"/>
  <c r="Z33" i="17"/>
  <c r="Z35" i="17" s="1"/>
  <c r="M33" i="17"/>
  <c r="M35" i="17" s="1"/>
  <c r="H33" i="17"/>
  <c r="H35" i="17" s="1"/>
  <c r="P33" i="17"/>
  <c r="P35" i="17" s="1"/>
  <c r="X33" i="17"/>
  <c r="X35" i="17" s="1"/>
  <c r="N33" i="17"/>
  <c r="N35" i="17" s="1"/>
  <c r="E33" i="17"/>
  <c r="E35" i="17" s="1"/>
  <c r="U33" i="17"/>
  <c r="U35" i="17" s="1"/>
  <c r="I33" i="17"/>
  <c r="I35" i="17" s="1"/>
  <c r="Q33" i="17"/>
  <c r="Q35" i="17" s="1"/>
  <c r="O33" i="17"/>
  <c r="O35" i="17" s="1"/>
  <c r="F33" i="17"/>
  <c r="F35" i="17" s="1"/>
  <c r="V33" i="17"/>
  <c r="V35" i="17" s="1"/>
  <c r="G33" i="17"/>
  <c r="G35" i="17" s="1"/>
  <c r="W33" i="17"/>
  <c r="W35" i="17" s="1"/>
  <c r="D33" i="17"/>
  <c r="D35" i="17" s="1"/>
  <c r="L33" i="17"/>
  <c r="L35" i="17" s="1"/>
  <c r="T33" i="17"/>
  <c r="T35" i="17" s="1"/>
  <c r="C56" i="17"/>
  <c r="K50" i="22" l="1"/>
  <c r="K53" i="21"/>
  <c r="P40" i="22"/>
  <c r="O39" i="22"/>
  <c r="N41" i="22"/>
  <c r="L44" i="22"/>
  <c r="L43" i="22"/>
  <c r="L45" i="22" s="1"/>
  <c r="L42" i="22"/>
  <c r="L49" i="22" s="1"/>
  <c r="L46" i="22"/>
  <c r="L51" i="22" s="1"/>
  <c r="M4" i="22"/>
  <c r="J53" i="22"/>
  <c r="N56" i="22"/>
  <c r="N57" i="22"/>
  <c r="O3" i="22"/>
  <c r="J60" i="22"/>
  <c r="K52" i="22"/>
  <c r="K55" i="22" s="1"/>
  <c r="P39" i="21"/>
  <c r="O41" i="21"/>
  <c r="O56" i="21"/>
  <c r="O57" i="21"/>
  <c r="P3" i="21"/>
  <c r="P40" i="21"/>
  <c r="M44" i="21"/>
  <c r="N4" i="21"/>
  <c r="M43" i="21"/>
  <c r="M45" i="21" s="1"/>
  <c r="M46" i="21"/>
  <c r="M51" i="21" s="1"/>
  <c r="M42" i="21"/>
  <c r="M49" i="21" s="1"/>
  <c r="L50" i="21"/>
  <c r="L52" i="21" s="1"/>
  <c r="O39" i="20"/>
  <c r="N41" i="20"/>
  <c r="J55" i="20"/>
  <c r="J53" i="20"/>
  <c r="L44" i="20"/>
  <c r="L43" i="20"/>
  <c r="L45" i="20" s="1"/>
  <c r="L42" i="20"/>
  <c r="L49" i="20" s="1"/>
  <c r="M4" i="20"/>
  <c r="L46" i="20"/>
  <c r="L51" i="20" s="1"/>
  <c r="P40" i="20"/>
  <c r="N56" i="20"/>
  <c r="N57" i="20"/>
  <c r="O3" i="20"/>
  <c r="K50" i="20"/>
  <c r="K52" i="20" s="1"/>
  <c r="K55" i="20" s="1"/>
  <c r="AB13" i="17"/>
  <c r="AA3" i="17"/>
  <c r="AB33" i="17"/>
  <c r="D57" i="17"/>
  <c r="C43" i="17"/>
  <c r="C45" i="17" s="1"/>
  <c r="E41" i="17"/>
  <c r="D41" i="17"/>
  <c r="B34" i="17"/>
  <c r="C34" i="17" s="1"/>
  <c r="D56" i="17"/>
  <c r="E57" i="17"/>
  <c r="M50" i="21" l="1"/>
  <c r="M52" i="21" s="1"/>
  <c r="M55" i="21" s="1"/>
  <c r="L50" i="22"/>
  <c r="K60" i="22"/>
  <c r="L52" i="22"/>
  <c r="L55" i="22" s="1"/>
  <c r="O56" i="22"/>
  <c r="O57" i="22"/>
  <c r="P3" i="22"/>
  <c r="K53" i="22"/>
  <c r="Q40" i="22"/>
  <c r="P39" i="22"/>
  <c r="O41" i="22"/>
  <c r="M44" i="22"/>
  <c r="N4" i="22"/>
  <c r="M43" i="22"/>
  <c r="M45" i="22" s="1"/>
  <c r="M46" i="22"/>
  <c r="M51" i="22" s="1"/>
  <c r="M42" i="22"/>
  <c r="M49" i="22" s="1"/>
  <c r="L55" i="21"/>
  <c r="L53" i="21"/>
  <c r="J60" i="21"/>
  <c r="K60" i="21" s="1"/>
  <c r="Q40" i="21"/>
  <c r="P56" i="21"/>
  <c r="P57" i="21"/>
  <c r="Q3" i="21"/>
  <c r="N43" i="21"/>
  <c r="N45" i="21" s="1"/>
  <c r="N46" i="21"/>
  <c r="N51" i="21" s="1"/>
  <c r="N44" i="21"/>
  <c r="N42" i="21"/>
  <c r="N49" i="21" s="1"/>
  <c r="O4" i="21"/>
  <c r="Q39" i="21"/>
  <c r="P41" i="21"/>
  <c r="Q40" i="20"/>
  <c r="K53" i="20"/>
  <c r="J60" i="20"/>
  <c r="K60" i="20" s="1"/>
  <c r="O56" i="20"/>
  <c r="O57" i="20"/>
  <c r="P3" i="20"/>
  <c r="L50" i="20"/>
  <c r="L52" i="20" s="1"/>
  <c r="L55" i="20" s="1"/>
  <c r="M44" i="20"/>
  <c r="N4" i="20"/>
  <c r="M43" i="20"/>
  <c r="M45" i="20" s="1"/>
  <c r="M46" i="20"/>
  <c r="M51" i="20" s="1"/>
  <c r="M42" i="20"/>
  <c r="M49" i="20" s="1"/>
  <c r="P39" i="20"/>
  <c r="O41" i="20"/>
  <c r="AA56" i="17"/>
  <c r="AA57" i="17"/>
  <c r="D34" i="17"/>
  <c r="E34" i="17" s="1"/>
  <c r="F34" i="17" s="1"/>
  <c r="G34" i="17" s="1"/>
  <c r="H34" i="17" s="1"/>
  <c r="I34" i="17" s="1"/>
  <c r="J34" i="17" s="1"/>
  <c r="K34" i="17" s="1"/>
  <c r="L34" i="17" s="1"/>
  <c r="M34" i="17" s="1"/>
  <c r="N34" i="17" s="1"/>
  <c r="O34" i="17" s="1"/>
  <c r="P34" i="17" s="1"/>
  <c r="Q34" i="17" s="1"/>
  <c r="R34" i="17" s="1"/>
  <c r="S34" i="17" s="1"/>
  <c r="T34" i="17" s="1"/>
  <c r="U34" i="17" s="1"/>
  <c r="V34" i="17" s="1"/>
  <c r="W34" i="17" s="1"/>
  <c r="X34" i="17" s="1"/>
  <c r="Y34" i="17" s="1"/>
  <c r="Z34" i="17" s="1"/>
  <c r="AA34" i="17" s="1"/>
  <c r="D43" i="17"/>
  <c r="D45" i="17" s="1"/>
  <c r="E56" i="17"/>
  <c r="F57" i="17"/>
  <c r="M53" i="21" l="1"/>
  <c r="L53" i="22"/>
  <c r="Q3" i="22"/>
  <c r="P57" i="22"/>
  <c r="P56" i="22"/>
  <c r="R40" i="22"/>
  <c r="M50" i="22"/>
  <c r="M52" i="22" s="1"/>
  <c r="N44" i="22"/>
  <c r="O4" i="22"/>
  <c r="N43" i="22"/>
  <c r="N45" i="22" s="1"/>
  <c r="N46" i="22"/>
  <c r="N51" i="22" s="1"/>
  <c r="N42" i="22"/>
  <c r="N49" i="22" s="1"/>
  <c r="P41" i="22"/>
  <c r="Q39" i="22"/>
  <c r="L60" i="22"/>
  <c r="O44" i="21"/>
  <c r="P4" i="21"/>
  <c r="O43" i="21"/>
  <c r="O45" i="21" s="1"/>
  <c r="O46" i="21"/>
  <c r="O51" i="21" s="1"/>
  <c r="O42" i="21"/>
  <c r="O49" i="21" s="1"/>
  <c r="R40" i="21"/>
  <c r="Q41" i="21"/>
  <c r="R39" i="21"/>
  <c r="N50" i="21"/>
  <c r="N52" i="21" s="1"/>
  <c r="N55" i="21" s="1"/>
  <c r="R3" i="21"/>
  <c r="Q57" i="21"/>
  <c r="Q56" i="21"/>
  <c r="L60" i="21"/>
  <c r="M60" i="21" s="1"/>
  <c r="M50" i="20"/>
  <c r="M52" i="20" s="1"/>
  <c r="M55" i="20" s="1"/>
  <c r="P41" i="20"/>
  <c r="Q39" i="20"/>
  <c r="L60" i="20"/>
  <c r="N44" i="20"/>
  <c r="O4" i="20"/>
  <c r="N43" i="20"/>
  <c r="N45" i="20" s="1"/>
  <c r="N46" i="20"/>
  <c r="N51" i="20" s="1"/>
  <c r="N42" i="20"/>
  <c r="N49" i="20" s="1"/>
  <c r="L53" i="20"/>
  <c r="R40" i="20"/>
  <c r="Q3" i="20"/>
  <c r="P57" i="20"/>
  <c r="P56" i="20"/>
  <c r="E42" i="17"/>
  <c r="E44" i="17"/>
  <c r="E46" i="17"/>
  <c r="E51" i="17" s="1"/>
  <c r="E43" i="17"/>
  <c r="E45" i="17" s="1"/>
  <c r="F41" i="17"/>
  <c r="F56" i="17"/>
  <c r="G56" i="17"/>
  <c r="O50" i="21" l="1"/>
  <c r="N50" i="22"/>
  <c r="M60" i="20"/>
  <c r="N60" i="21"/>
  <c r="M55" i="22"/>
  <c r="M60" i="22" s="1"/>
  <c r="N60" i="22" s="1"/>
  <c r="M53" i="22"/>
  <c r="Q41" i="22"/>
  <c r="R39" i="22"/>
  <c r="S40" i="22"/>
  <c r="R3" i="22"/>
  <c r="Q57" i="22"/>
  <c r="Q56" i="22"/>
  <c r="O44" i="22"/>
  <c r="P4" i="22"/>
  <c r="O43" i="22"/>
  <c r="O45" i="22" s="1"/>
  <c r="O46" i="22"/>
  <c r="O51" i="22" s="1"/>
  <c r="O42" i="22"/>
  <c r="O49" i="22" s="1"/>
  <c r="N52" i="22"/>
  <c r="N55" i="22" s="1"/>
  <c r="S40" i="21"/>
  <c r="R57" i="21"/>
  <c r="S3" i="21"/>
  <c r="R56" i="21"/>
  <c r="N53" i="21"/>
  <c r="P46" i="21"/>
  <c r="P51" i="21" s="1"/>
  <c r="P42" i="21"/>
  <c r="P49" i="21" s="1"/>
  <c r="P44" i="21"/>
  <c r="Q4" i="21"/>
  <c r="P43" i="21"/>
  <c r="P45" i="21" s="1"/>
  <c r="O52" i="21"/>
  <c r="O55" i="21" s="1"/>
  <c r="O60" i="21" s="1"/>
  <c r="R41" i="21"/>
  <c r="S39" i="21"/>
  <c r="M53" i="20"/>
  <c r="O44" i="20"/>
  <c r="P4" i="20"/>
  <c r="O43" i="20"/>
  <c r="O45" i="20" s="1"/>
  <c r="O46" i="20"/>
  <c r="O51" i="20" s="1"/>
  <c r="O42" i="20"/>
  <c r="O49" i="20" s="1"/>
  <c r="N50" i="20"/>
  <c r="N52" i="20" s="1"/>
  <c r="R3" i="20"/>
  <c r="Q57" i="20"/>
  <c r="Q56" i="20"/>
  <c r="S40" i="20"/>
  <c r="Q41" i="20"/>
  <c r="R39" i="20"/>
  <c r="B46" i="17"/>
  <c r="B51" i="17" s="1"/>
  <c r="C46" i="17"/>
  <c r="C51" i="17" s="1"/>
  <c r="D46" i="17"/>
  <c r="D51" i="17" s="1"/>
  <c r="B44" i="17"/>
  <c r="B50" i="17" s="1"/>
  <c r="C44" i="17"/>
  <c r="C50" i="17" s="1"/>
  <c r="D44" i="17"/>
  <c r="D50" i="17" s="1"/>
  <c r="D42" i="17"/>
  <c r="D49" i="17" s="1"/>
  <c r="E50" i="17"/>
  <c r="F43" i="17"/>
  <c r="F45" i="17" s="1"/>
  <c r="F46" i="17"/>
  <c r="F51" i="17" s="1"/>
  <c r="F44" i="17"/>
  <c r="F42" i="17"/>
  <c r="F49" i="17" s="1"/>
  <c r="E49" i="17"/>
  <c r="G41" i="17"/>
  <c r="H57" i="17"/>
  <c r="G57" i="17"/>
  <c r="O50" i="22" l="1"/>
  <c r="P50" i="21"/>
  <c r="O50" i="20"/>
  <c r="O52" i="22"/>
  <c r="O55" i="22" s="1"/>
  <c r="O60" i="22" s="1"/>
  <c r="T40" i="22"/>
  <c r="R57" i="22"/>
  <c r="R56" i="22"/>
  <c r="S3" i="22"/>
  <c r="R41" i="22"/>
  <c r="S39" i="22"/>
  <c r="N53" i="22"/>
  <c r="P43" i="22"/>
  <c r="P45" i="22" s="1"/>
  <c r="P46" i="22"/>
  <c r="P51" i="22" s="1"/>
  <c r="P42" i="22"/>
  <c r="P49" i="22" s="1"/>
  <c r="P44" i="22"/>
  <c r="Q4" i="22"/>
  <c r="S41" i="21"/>
  <c r="T39" i="21"/>
  <c r="O53" i="21"/>
  <c r="S57" i="21"/>
  <c r="S56" i="21"/>
  <c r="T3" i="21"/>
  <c r="Q43" i="21"/>
  <c r="Q45" i="21" s="1"/>
  <c r="Q42" i="21"/>
  <c r="Q49" i="21" s="1"/>
  <c r="Q44" i="21"/>
  <c r="R4" i="21"/>
  <c r="Q46" i="21"/>
  <c r="Q51" i="21" s="1"/>
  <c r="T40" i="21"/>
  <c r="P52" i="21"/>
  <c r="P55" i="21" s="1"/>
  <c r="P60" i="21" s="1"/>
  <c r="O52" i="20"/>
  <c r="O55" i="20" s="1"/>
  <c r="N55" i="20"/>
  <c r="N60" i="20" s="1"/>
  <c r="O60" i="20" s="1"/>
  <c r="N53" i="20"/>
  <c r="O53" i="20" s="1"/>
  <c r="R41" i="20"/>
  <c r="S39" i="20"/>
  <c r="P43" i="20"/>
  <c r="P45" i="20" s="1"/>
  <c r="P46" i="20"/>
  <c r="P51" i="20" s="1"/>
  <c r="P42" i="20"/>
  <c r="P49" i="20" s="1"/>
  <c r="P44" i="20"/>
  <c r="Q4" i="20"/>
  <c r="T40" i="20"/>
  <c r="R57" i="20"/>
  <c r="R56" i="20"/>
  <c r="S3" i="20"/>
  <c r="C52" i="17"/>
  <c r="C55" i="17" s="1"/>
  <c r="D52" i="17"/>
  <c r="D55" i="17" s="1"/>
  <c r="B52" i="17"/>
  <c r="F50" i="17"/>
  <c r="F52" i="17" s="1"/>
  <c r="F55" i="17" s="1"/>
  <c r="E52" i="17"/>
  <c r="G43" i="17"/>
  <c r="G45" i="17" s="1"/>
  <c r="G42" i="17"/>
  <c r="G46" i="17"/>
  <c r="G51" i="17" s="1"/>
  <c r="G44" i="17"/>
  <c r="H41" i="17"/>
  <c r="H56" i="17"/>
  <c r="I57" i="17"/>
  <c r="I56" i="17"/>
  <c r="O53" i="22" l="1"/>
  <c r="Q50" i="21"/>
  <c r="Q52" i="21" s="1"/>
  <c r="Q55" i="21" s="1"/>
  <c r="Q60" i="21" s="1"/>
  <c r="P50" i="22"/>
  <c r="P52" i="22" s="1"/>
  <c r="U40" i="22"/>
  <c r="S57" i="22"/>
  <c r="S56" i="22"/>
  <c r="T3" i="22"/>
  <c r="Q43" i="22"/>
  <c r="Q45" i="22" s="1"/>
  <c r="Q46" i="22"/>
  <c r="Q51" i="22" s="1"/>
  <c r="Q42" i="22"/>
  <c r="Q49" i="22" s="1"/>
  <c r="R4" i="22"/>
  <c r="Q44" i="22"/>
  <c r="S41" i="22"/>
  <c r="T39" i="22"/>
  <c r="P53" i="21"/>
  <c r="R46" i="21"/>
  <c r="R51" i="21" s="1"/>
  <c r="R43" i="21"/>
  <c r="R45" i="21" s="1"/>
  <c r="S4" i="21"/>
  <c r="R44" i="21"/>
  <c r="R42" i="21"/>
  <c r="R49" i="21" s="1"/>
  <c r="U39" i="21"/>
  <c r="T41" i="21"/>
  <c r="T57" i="21"/>
  <c r="T56" i="21"/>
  <c r="U3" i="21"/>
  <c r="U40" i="21"/>
  <c r="S57" i="20"/>
  <c r="S56" i="20"/>
  <c r="T3" i="20"/>
  <c r="S41" i="20"/>
  <c r="T39" i="20"/>
  <c r="P50" i="20"/>
  <c r="P52" i="20" s="1"/>
  <c r="U40" i="20"/>
  <c r="Q43" i="20"/>
  <c r="Q45" i="20" s="1"/>
  <c r="Q46" i="20"/>
  <c r="Q51" i="20" s="1"/>
  <c r="Q42" i="20"/>
  <c r="Q49" i="20" s="1"/>
  <c r="R4" i="20"/>
  <c r="Q44" i="20"/>
  <c r="B53" i="17"/>
  <c r="C53" i="17" s="1"/>
  <c r="D53" i="17" s="1"/>
  <c r="E53" i="17" s="1"/>
  <c r="F53" i="17" s="1"/>
  <c r="G50" i="17"/>
  <c r="H43" i="17"/>
  <c r="H45" i="17" s="1"/>
  <c r="H42" i="17"/>
  <c r="H49" i="17" s="1"/>
  <c r="H46" i="17"/>
  <c r="H44" i="17"/>
  <c r="E55" i="17"/>
  <c r="G49" i="17"/>
  <c r="I41" i="17"/>
  <c r="J57" i="17"/>
  <c r="J56" i="17"/>
  <c r="Q53" i="21" l="1"/>
  <c r="R50" i="21"/>
  <c r="R52" i="21" s="1"/>
  <c r="P55" i="22"/>
  <c r="P60" i="22" s="1"/>
  <c r="P53" i="22"/>
  <c r="T41" i="22"/>
  <c r="U39" i="22"/>
  <c r="V40" i="22"/>
  <c r="T57" i="22"/>
  <c r="T56" i="22"/>
  <c r="U3" i="22"/>
  <c r="R46" i="22"/>
  <c r="R51" i="22" s="1"/>
  <c r="R42" i="22"/>
  <c r="R49" i="22" s="1"/>
  <c r="R44" i="22"/>
  <c r="S4" i="22"/>
  <c r="R43" i="22"/>
  <c r="R45" i="22" s="1"/>
  <c r="Q50" i="22"/>
  <c r="Q52" i="22" s="1"/>
  <c r="Q55" i="22" s="1"/>
  <c r="U57" i="21"/>
  <c r="U56" i="21"/>
  <c r="V3" i="21"/>
  <c r="U41" i="21"/>
  <c r="V39" i="21"/>
  <c r="V40" i="21"/>
  <c r="S42" i="21"/>
  <c r="S49" i="21" s="1"/>
  <c r="S44" i="21"/>
  <c r="S46" i="21"/>
  <c r="S51" i="21" s="1"/>
  <c r="S43" i="21"/>
  <c r="S45" i="21" s="1"/>
  <c r="T4" i="21"/>
  <c r="P55" i="20"/>
  <c r="P60" i="20" s="1"/>
  <c r="P53" i="20"/>
  <c r="V40" i="20"/>
  <c r="R46" i="20"/>
  <c r="R51" i="20" s="1"/>
  <c r="R42" i="20"/>
  <c r="R49" i="20" s="1"/>
  <c r="R44" i="20"/>
  <c r="S4" i="20"/>
  <c r="R43" i="20"/>
  <c r="R45" i="20" s="1"/>
  <c r="T41" i="20"/>
  <c r="U39" i="20"/>
  <c r="Q50" i="20"/>
  <c r="Q52" i="20" s="1"/>
  <c r="Q55" i="20" s="1"/>
  <c r="T57" i="20"/>
  <c r="T56" i="20"/>
  <c r="U3" i="20"/>
  <c r="G52" i="17"/>
  <c r="H51" i="17"/>
  <c r="H50" i="17"/>
  <c r="I43" i="17"/>
  <c r="I44" i="17"/>
  <c r="I46" i="17"/>
  <c r="I51" i="17" s="1"/>
  <c r="I42" i="17"/>
  <c r="I49" i="17" s="1"/>
  <c r="J41" i="17"/>
  <c r="K57" i="17"/>
  <c r="K56" i="17"/>
  <c r="R55" i="21" l="1"/>
  <c r="R60" i="21" s="1"/>
  <c r="R53" i="21"/>
  <c r="S50" i="21"/>
  <c r="S52" i="21"/>
  <c r="S55" i="21" s="1"/>
  <c r="S60" i="21" s="1"/>
  <c r="W40" i="22"/>
  <c r="U41" i="22"/>
  <c r="V39" i="22"/>
  <c r="U57" i="22"/>
  <c r="U56" i="22"/>
  <c r="V3" i="22"/>
  <c r="Q53" i="22"/>
  <c r="R50" i="22"/>
  <c r="R52" i="22" s="1"/>
  <c r="R55" i="22" s="1"/>
  <c r="S42" i="22"/>
  <c r="S49" i="22" s="1"/>
  <c r="S44" i="22"/>
  <c r="T4" i="22"/>
  <c r="S46" i="22"/>
  <c r="S51" i="22" s="1"/>
  <c r="S43" i="22"/>
  <c r="S45" i="22" s="1"/>
  <c r="Q60" i="22"/>
  <c r="V56" i="21"/>
  <c r="V57" i="21"/>
  <c r="W3" i="21"/>
  <c r="W39" i="21"/>
  <c r="V41" i="21"/>
  <c r="T44" i="21"/>
  <c r="T42" i="21"/>
  <c r="T49" i="21" s="1"/>
  <c r="T43" i="21"/>
  <c r="T45" i="21" s="1"/>
  <c r="U4" i="21"/>
  <c r="T46" i="21"/>
  <c r="T51" i="21" s="1"/>
  <c r="W40" i="21"/>
  <c r="U41" i="20"/>
  <c r="V39" i="20"/>
  <c r="W40" i="20"/>
  <c r="U57" i="20"/>
  <c r="U56" i="20"/>
  <c r="V3" i="20"/>
  <c r="S42" i="20"/>
  <c r="S49" i="20" s="1"/>
  <c r="S44" i="20"/>
  <c r="T4" i="20"/>
  <c r="S46" i="20"/>
  <c r="S51" i="20" s="1"/>
  <c r="S43" i="20"/>
  <c r="S45" i="20" s="1"/>
  <c r="Q53" i="20"/>
  <c r="R50" i="20"/>
  <c r="R52" i="20" s="1"/>
  <c r="R55" i="20" s="1"/>
  <c r="Q60" i="20"/>
  <c r="G55" i="17"/>
  <c r="G53" i="17"/>
  <c r="J43" i="17"/>
  <c r="J45" i="17" s="1"/>
  <c r="J42" i="17"/>
  <c r="J49" i="17" s="1"/>
  <c r="J44" i="17"/>
  <c r="J46" i="17"/>
  <c r="J51" i="17" s="1"/>
  <c r="I45" i="17"/>
  <c r="I50" i="17" s="1"/>
  <c r="I52" i="17" s="1"/>
  <c r="I55" i="17" s="1"/>
  <c r="H52" i="17"/>
  <c r="H55" i="17" s="1"/>
  <c r="K41" i="17"/>
  <c r="L57" i="17"/>
  <c r="L56" i="17"/>
  <c r="S53" i="21" l="1"/>
  <c r="R60" i="22"/>
  <c r="S50" i="22"/>
  <c r="V56" i="22"/>
  <c r="V57" i="22"/>
  <c r="W3" i="22"/>
  <c r="T44" i="22"/>
  <c r="T43" i="22"/>
  <c r="T45" i="22" s="1"/>
  <c r="T42" i="22"/>
  <c r="T49" i="22" s="1"/>
  <c r="U4" i="22"/>
  <c r="T46" i="22"/>
  <c r="T51" i="22" s="1"/>
  <c r="W39" i="22"/>
  <c r="V41" i="22"/>
  <c r="S52" i="22"/>
  <c r="S55" i="22" s="1"/>
  <c r="S60" i="22" s="1"/>
  <c r="R53" i="22"/>
  <c r="X40" i="22"/>
  <c r="X40" i="21"/>
  <c r="X39" i="21"/>
  <c r="W41" i="21"/>
  <c r="W56" i="21"/>
  <c r="X3" i="21"/>
  <c r="W57" i="21"/>
  <c r="U44" i="21"/>
  <c r="V4" i="21"/>
  <c r="U43" i="21"/>
  <c r="U45" i="21" s="1"/>
  <c r="U46" i="21"/>
  <c r="U51" i="21" s="1"/>
  <c r="U42" i="21"/>
  <c r="U49" i="21" s="1"/>
  <c r="T50" i="21"/>
  <c r="T52" i="21" s="1"/>
  <c r="S50" i="20"/>
  <c r="S52" i="20" s="1"/>
  <c r="S55" i="20" s="1"/>
  <c r="V56" i="20"/>
  <c r="V57" i="20"/>
  <c r="W3" i="20"/>
  <c r="X40" i="20"/>
  <c r="T44" i="20"/>
  <c r="T43" i="20"/>
  <c r="T45" i="20" s="1"/>
  <c r="T42" i="20"/>
  <c r="T49" i="20" s="1"/>
  <c r="U4" i="20"/>
  <c r="T46" i="20"/>
  <c r="T51" i="20" s="1"/>
  <c r="W39" i="20"/>
  <c r="V41" i="20"/>
  <c r="R60" i="20"/>
  <c r="R53" i="20"/>
  <c r="J50" i="17"/>
  <c r="J52" i="17" s="1"/>
  <c r="H53" i="17"/>
  <c r="I53" i="17" s="1"/>
  <c r="K43" i="17"/>
  <c r="K45" i="17" s="1"/>
  <c r="K42" i="17"/>
  <c r="K49" i="17" s="1"/>
  <c r="K46" i="17"/>
  <c r="K51" i="17" s="1"/>
  <c r="K44" i="17"/>
  <c r="L41" i="17"/>
  <c r="M57" i="17"/>
  <c r="M56" i="17"/>
  <c r="S53" i="22" l="1"/>
  <c r="U50" i="21"/>
  <c r="T50" i="20"/>
  <c r="U52" i="21"/>
  <c r="U55" i="21" s="1"/>
  <c r="U44" i="22"/>
  <c r="V4" i="22"/>
  <c r="U43" i="22"/>
  <c r="U45" i="22" s="1"/>
  <c r="U46" i="22"/>
  <c r="U51" i="22" s="1"/>
  <c r="U42" i="22"/>
  <c r="U49" i="22" s="1"/>
  <c r="Y40" i="22"/>
  <c r="W56" i="22"/>
  <c r="X3" i="22"/>
  <c r="W57" i="22"/>
  <c r="X39" i="22"/>
  <c r="W41" i="22"/>
  <c r="T50" i="22"/>
  <c r="T52" i="22" s="1"/>
  <c r="T55" i="21"/>
  <c r="T60" i="21" s="1"/>
  <c r="T53" i="21"/>
  <c r="X56" i="21"/>
  <c r="X57" i="21"/>
  <c r="Y3" i="21"/>
  <c r="Y40" i="21"/>
  <c r="X41" i="21"/>
  <c r="Y39" i="21"/>
  <c r="V43" i="21"/>
  <c r="V45" i="21" s="1"/>
  <c r="V46" i="21"/>
  <c r="V51" i="21" s="1"/>
  <c r="V42" i="21"/>
  <c r="V49" i="21" s="1"/>
  <c r="W4" i="21"/>
  <c r="V44" i="21"/>
  <c r="T52" i="20"/>
  <c r="T55" i="20" s="1"/>
  <c r="W56" i="20"/>
  <c r="X3" i="20"/>
  <c r="W57" i="20"/>
  <c r="Y40" i="20"/>
  <c r="X39" i="20"/>
  <c r="W41" i="20"/>
  <c r="S53" i="20"/>
  <c r="S60" i="20"/>
  <c r="U44" i="20"/>
  <c r="V4" i="20"/>
  <c r="U43" i="20"/>
  <c r="U45" i="20" s="1"/>
  <c r="U46" i="20"/>
  <c r="U51" i="20" s="1"/>
  <c r="U42" i="20"/>
  <c r="U49" i="20" s="1"/>
  <c r="J53" i="17"/>
  <c r="K50" i="17"/>
  <c r="K52" i="17" s="1"/>
  <c r="L43" i="17"/>
  <c r="L45" i="17" s="1"/>
  <c r="L42" i="17"/>
  <c r="L49" i="17" s="1"/>
  <c r="L44" i="17"/>
  <c r="L46" i="17"/>
  <c r="L51" i="17" s="1"/>
  <c r="M41" i="17"/>
  <c r="J55" i="17"/>
  <c r="N56" i="17"/>
  <c r="N57" i="17"/>
  <c r="U60" i="21" l="1"/>
  <c r="U50" i="22"/>
  <c r="U52" i="22" s="1"/>
  <c r="U55" i="22" s="1"/>
  <c r="T60" i="20"/>
  <c r="T53" i="20"/>
  <c r="U53" i="21"/>
  <c r="T55" i="22"/>
  <c r="T60" i="22" s="1"/>
  <c r="T53" i="22"/>
  <c r="Z40" i="22"/>
  <c r="X41" i="22"/>
  <c r="Y39" i="22"/>
  <c r="V44" i="22"/>
  <c r="W4" i="22"/>
  <c r="V43" i="22"/>
  <c r="V45" i="22" s="1"/>
  <c r="V46" i="22"/>
  <c r="V51" i="22" s="1"/>
  <c r="V42" i="22"/>
  <c r="V49" i="22" s="1"/>
  <c r="Y3" i="22"/>
  <c r="X57" i="22"/>
  <c r="X56" i="22"/>
  <c r="Z40" i="21"/>
  <c r="W44" i="21"/>
  <c r="X4" i="21"/>
  <c r="W43" i="21"/>
  <c r="W45" i="21" s="1"/>
  <c r="W46" i="21"/>
  <c r="W51" i="21" s="1"/>
  <c r="W42" i="21"/>
  <c r="W49" i="21" s="1"/>
  <c r="Z3" i="21"/>
  <c r="Y57" i="21"/>
  <c r="Y56" i="21"/>
  <c r="V50" i="21"/>
  <c r="V52" i="21"/>
  <c r="V55" i="21" s="1"/>
  <c r="Y41" i="21"/>
  <c r="Z39" i="21"/>
  <c r="V60" i="21"/>
  <c r="U50" i="20"/>
  <c r="U52" i="20" s="1"/>
  <c r="Z40" i="20"/>
  <c r="X41" i="20"/>
  <c r="Y39" i="20"/>
  <c r="Y3" i="20"/>
  <c r="X57" i="20"/>
  <c r="X56" i="20"/>
  <c r="V44" i="20"/>
  <c r="W4" i="20"/>
  <c r="V43" i="20"/>
  <c r="V45" i="20" s="1"/>
  <c r="V46" i="20"/>
  <c r="V51" i="20" s="1"/>
  <c r="V42" i="20"/>
  <c r="V49" i="20" s="1"/>
  <c r="K55" i="17"/>
  <c r="K53" i="17"/>
  <c r="M43" i="17"/>
  <c r="M45" i="17" s="1"/>
  <c r="M44" i="17"/>
  <c r="M42" i="17"/>
  <c r="M49" i="17" s="1"/>
  <c r="M46" i="17"/>
  <c r="M51" i="17" s="1"/>
  <c r="L50" i="17"/>
  <c r="L52" i="17" s="1"/>
  <c r="L55" i="17" s="1"/>
  <c r="N41" i="17"/>
  <c r="O56" i="17"/>
  <c r="O57" i="17"/>
  <c r="U53" i="22" l="1"/>
  <c r="W50" i="21"/>
  <c r="W52" i="21" s="1"/>
  <c r="W55" i="21" s="1"/>
  <c r="W60" i="21" s="1"/>
  <c r="U60" i="22"/>
  <c r="Z3" i="22"/>
  <c r="Y57" i="22"/>
  <c r="Y56" i="22"/>
  <c r="AA40" i="22"/>
  <c r="W44" i="22"/>
  <c r="X4" i="22"/>
  <c r="W43" i="22"/>
  <c r="W45" i="22" s="1"/>
  <c r="W46" i="22"/>
  <c r="W51" i="22" s="1"/>
  <c r="W42" i="22"/>
  <c r="W49" i="22" s="1"/>
  <c r="Y41" i="22"/>
  <c r="Z39" i="22"/>
  <c r="V50" i="22"/>
  <c r="V52" i="22" s="1"/>
  <c r="Z41" i="21"/>
  <c r="AA39" i="21"/>
  <c r="V53" i="21"/>
  <c r="X46" i="21"/>
  <c r="X51" i="21" s="1"/>
  <c r="X42" i="21"/>
  <c r="X49" i="21" s="1"/>
  <c r="X44" i="21"/>
  <c r="Y4" i="21"/>
  <c r="X43" i="21"/>
  <c r="X45" i="21" s="1"/>
  <c r="Z57" i="21"/>
  <c r="AA3" i="21"/>
  <c r="Z56" i="21"/>
  <c r="AA40" i="21"/>
  <c r="U55" i="20"/>
  <c r="U60" i="20" s="1"/>
  <c r="U53" i="20"/>
  <c r="Z3" i="20"/>
  <c r="Y57" i="20"/>
  <c r="Y56" i="20"/>
  <c r="Y41" i="20"/>
  <c r="Z39" i="20"/>
  <c r="V50" i="20"/>
  <c r="V52" i="20" s="1"/>
  <c r="W44" i="20"/>
  <c r="X4" i="20"/>
  <c r="W43" i="20"/>
  <c r="W45" i="20" s="1"/>
  <c r="W46" i="20"/>
  <c r="W51" i="20" s="1"/>
  <c r="W42" i="20"/>
  <c r="W49" i="20" s="1"/>
  <c r="AA40" i="20"/>
  <c r="L53" i="17"/>
  <c r="M50" i="17"/>
  <c r="M52" i="17" s="1"/>
  <c r="M55" i="17" s="1"/>
  <c r="N43" i="17"/>
  <c r="N45" i="17" s="1"/>
  <c r="N46" i="17"/>
  <c r="N51" i="17" s="1"/>
  <c r="N44" i="17"/>
  <c r="N42" i="17"/>
  <c r="N49" i="17" s="1"/>
  <c r="O41" i="17"/>
  <c r="P57" i="17"/>
  <c r="P56" i="17"/>
  <c r="W50" i="20" l="1"/>
  <c r="W53" i="21"/>
  <c r="V55" i="22"/>
  <c r="V60" i="22" s="1"/>
  <c r="V53" i="22"/>
  <c r="Z41" i="22"/>
  <c r="AA39" i="22"/>
  <c r="AA41" i="22" s="1"/>
  <c r="W50" i="22"/>
  <c r="W52" i="22" s="1"/>
  <c r="W55" i="22" s="1"/>
  <c r="X43" i="22"/>
  <c r="X45" i="22" s="1"/>
  <c r="X46" i="22"/>
  <c r="X51" i="22" s="1"/>
  <c r="X42" i="22"/>
  <c r="X49" i="22" s="1"/>
  <c r="X44" i="22"/>
  <c r="Y4" i="22"/>
  <c r="Z57" i="22"/>
  <c r="Z56" i="22"/>
  <c r="AA3" i="22"/>
  <c r="Y43" i="21"/>
  <c r="Y45" i="21" s="1"/>
  <c r="Y42" i="21"/>
  <c r="Y49" i="21" s="1"/>
  <c r="Y46" i="21"/>
  <c r="Y51" i="21" s="1"/>
  <c r="Z4" i="21"/>
  <c r="Y44" i="21"/>
  <c r="AA57" i="21"/>
  <c r="AA56" i="21"/>
  <c r="AA41" i="21"/>
  <c r="X50" i="21"/>
  <c r="X52" i="21" s="1"/>
  <c r="V55" i="20"/>
  <c r="V60" i="20" s="1"/>
  <c r="V53" i="20"/>
  <c r="Z41" i="20"/>
  <c r="AA39" i="20"/>
  <c r="AA41" i="20" s="1"/>
  <c r="W52" i="20"/>
  <c r="W55" i="20" s="1"/>
  <c r="X43" i="20"/>
  <c r="X45" i="20" s="1"/>
  <c r="X46" i="20"/>
  <c r="X51" i="20" s="1"/>
  <c r="X42" i="20"/>
  <c r="X49" i="20" s="1"/>
  <c r="X44" i="20"/>
  <c r="Y4" i="20"/>
  <c r="Z57" i="20"/>
  <c r="Z56" i="20"/>
  <c r="AA3" i="20"/>
  <c r="M53" i="17"/>
  <c r="N50" i="17"/>
  <c r="N52" i="17" s="1"/>
  <c r="N55" i="17" s="1"/>
  <c r="O43" i="17"/>
  <c r="O45" i="17" s="1"/>
  <c r="O42" i="17"/>
  <c r="O49" i="17" s="1"/>
  <c r="O46" i="17"/>
  <c r="O51" i="17" s="1"/>
  <c r="O44" i="17"/>
  <c r="P41" i="17"/>
  <c r="Q56" i="17"/>
  <c r="Q57" i="17"/>
  <c r="X50" i="22" l="1"/>
  <c r="X55" i="21"/>
  <c r="X60" i="21" s="1"/>
  <c r="X53" i="21"/>
  <c r="AA57" i="22"/>
  <c r="AA56" i="22"/>
  <c r="Y43" i="22"/>
  <c r="Y45" i="22" s="1"/>
  <c r="Y46" i="22"/>
  <c r="Y51" i="22" s="1"/>
  <c r="Y42" i="22"/>
  <c r="Y49" i="22" s="1"/>
  <c r="Y44" i="22"/>
  <c r="Z4" i="22"/>
  <c r="X52" i="22"/>
  <c r="X55" i="22" s="1"/>
  <c r="W53" i="22"/>
  <c r="W60" i="22"/>
  <c r="Z46" i="21"/>
  <c r="Z51" i="21" s="1"/>
  <c r="Z43" i="21"/>
  <c r="Z45" i="21" s="1"/>
  <c r="Z42" i="21"/>
  <c r="Z49" i="21" s="1"/>
  <c r="Z44" i="21"/>
  <c r="AA4" i="21"/>
  <c r="Y50" i="21"/>
  <c r="Y52" i="21" s="1"/>
  <c r="Y55" i="21" s="1"/>
  <c r="Y60" i="21" s="1"/>
  <c r="X50" i="20"/>
  <c r="X52" i="20" s="1"/>
  <c r="X55" i="20" s="1"/>
  <c r="AA57" i="20"/>
  <c r="AA56" i="20"/>
  <c r="Y43" i="20"/>
  <c r="Y45" i="20" s="1"/>
  <c r="Y46" i="20"/>
  <c r="Y51" i="20" s="1"/>
  <c r="Y42" i="20"/>
  <c r="Y49" i="20" s="1"/>
  <c r="Z4" i="20"/>
  <c r="Y44" i="20"/>
  <c r="W53" i="20"/>
  <c r="W60" i="20"/>
  <c r="N53" i="17"/>
  <c r="O50" i="17"/>
  <c r="O52" i="17" s="1"/>
  <c r="P43" i="17"/>
  <c r="P45" i="17" s="1"/>
  <c r="P42" i="17"/>
  <c r="P49" i="17" s="1"/>
  <c r="P44" i="17"/>
  <c r="P46" i="17"/>
  <c r="P51" i="17" s="1"/>
  <c r="Q41" i="17"/>
  <c r="R57" i="17"/>
  <c r="R56" i="17"/>
  <c r="Z46" i="22" l="1"/>
  <c r="Z51" i="22" s="1"/>
  <c r="Z42" i="22"/>
  <c r="Z49" i="22" s="1"/>
  <c r="Z44" i="22"/>
  <c r="AA4" i="22"/>
  <c r="Z43" i="22"/>
  <c r="Z45" i="22" s="1"/>
  <c r="Y50" i="22"/>
  <c r="Y52" i="22" s="1"/>
  <c r="Y55" i="22" s="1"/>
  <c r="X60" i="22"/>
  <c r="X53" i="22"/>
  <c r="AA42" i="21"/>
  <c r="AA49" i="21" s="1"/>
  <c r="AA44" i="21"/>
  <c r="AA46" i="21"/>
  <c r="AA51" i="21" s="1"/>
  <c r="AA43" i="21"/>
  <c r="AA45" i="21" s="1"/>
  <c r="Z50" i="21"/>
  <c r="Z52" i="21" s="1"/>
  <c r="Z55" i="21" s="1"/>
  <c r="Z60" i="21" s="1"/>
  <c r="Y53" i="21"/>
  <c r="Y50" i="20"/>
  <c r="Y52" i="20" s="1"/>
  <c r="Y55" i="20" s="1"/>
  <c r="X53" i="20"/>
  <c r="Z46" i="20"/>
  <c r="Z51" i="20" s="1"/>
  <c r="Z42" i="20"/>
  <c r="Z49" i="20" s="1"/>
  <c r="Z44" i="20"/>
  <c r="AA4" i="20"/>
  <c r="Z43" i="20"/>
  <c r="Z45" i="20" s="1"/>
  <c r="X60" i="20"/>
  <c r="O55" i="17"/>
  <c r="O53" i="17"/>
  <c r="P50" i="17"/>
  <c r="P52" i="17" s="1"/>
  <c r="Q43" i="17"/>
  <c r="Q45" i="17" s="1"/>
  <c r="Q42" i="17"/>
  <c r="Q49" i="17" s="1"/>
  <c r="Q46" i="17"/>
  <c r="Q51" i="17" s="1"/>
  <c r="Q44" i="17"/>
  <c r="R41" i="17"/>
  <c r="S57" i="17"/>
  <c r="S56" i="17"/>
  <c r="Z50" i="22" l="1"/>
  <c r="Y60" i="22"/>
  <c r="AA42" i="22"/>
  <c r="AA49" i="22" s="1"/>
  <c r="AA44" i="22"/>
  <c r="AA46" i="22"/>
  <c r="AA51" i="22" s="1"/>
  <c r="AA43" i="22"/>
  <c r="AA45" i="22" s="1"/>
  <c r="Z52" i="22"/>
  <c r="Z55" i="22" s="1"/>
  <c r="Y53" i="22"/>
  <c r="AA50" i="21"/>
  <c r="AA52" i="21" s="1"/>
  <c r="AB45" i="21"/>
  <c r="B63" i="21" s="1"/>
  <c r="B65" i="21"/>
  <c r="AB51" i="21"/>
  <c r="Z53" i="21"/>
  <c r="B62" i="21"/>
  <c r="B5" i="18" s="1"/>
  <c r="AB49" i="21"/>
  <c r="Z50" i="20"/>
  <c r="Z52" i="20" s="1"/>
  <c r="Z55" i="20" s="1"/>
  <c r="Z60" i="20" s="1"/>
  <c r="Y53" i="20"/>
  <c r="Y60" i="20"/>
  <c r="AA42" i="20"/>
  <c r="AA49" i="20" s="1"/>
  <c r="AA44" i="20"/>
  <c r="AA46" i="20"/>
  <c r="AA51" i="20" s="1"/>
  <c r="AA43" i="20"/>
  <c r="AA45" i="20" s="1"/>
  <c r="Q50" i="17"/>
  <c r="Q52" i="17" s="1"/>
  <c r="Q55" i="17" s="1"/>
  <c r="P55" i="17"/>
  <c r="P53" i="17"/>
  <c r="R43" i="17"/>
  <c r="R45" i="17" s="1"/>
  <c r="R46" i="17"/>
  <c r="R51" i="17" s="1"/>
  <c r="R42" i="17"/>
  <c r="R49" i="17" s="1"/>
  <c r="R44" i="17"/>
  <c r="S41" i="17"/>
  <c r="T57" i="17"/>
  <c r="T56" i="17"/>
  <c r="Z53" i="22" l="1"/>
  <c r="B65" i="22"/>
  <c r="E11" i="18" s="1"/>
  <c r="AB51" i="22"/>
  <c r="AA50" i="22"/>
  <c r="AB45" i="22"/>
  <c r="B63" i="22" s="1"/>
  <c r="E7" i="18" s="1"/>
  <c r="AA52" i="22"/>
  <c r="AB49" i="22"/>
  <c r="B62" i="22"/>
  <c r="E5" i="18" s="1"/>
  <c r="Z60" i="22"/>
  <c r="AA55" i="21"/>
  <c r="AB52" i="21"/>
  <c r="AA53" i="21"/>
  <c r="B64" i="21"/>
  <c r="B9" i="18" s="1"/>
  <c r="AB50" i="21"/>
  <c r="Z53" i="20"/>
  <c r="AA50" i="20"/>
  <c r="AA52" i="20" s="1"/>
  <c r="AB45" i="20"/>
  <c r="B63" i="20" s="1"/>
  <c r="D7" i="18" s="1"/>
  <c r="AB51" i="20"/>
  <c r="B65" i="20"/>
  <c r="D11" i="18" s="1"/>
  <c r="AB49" i="20"/>
  <c r="B62" i="20"/>
  <c r="D5" i="18" s="1"/>
  <c r="Q53" i="17"/>
  <c r="R50" i="17"/>
  <c r="R52" i="17" s="1"/>
  <c r="R55" i="17" s="1"/>
  <c r="S43" i="17"/>
  <c r="S45" i="17" s="1"/>
  <c r="S46" i="17"/>
  <c r="S51" i="17" s="1"/>
  <c r="S42" i="17"/>
  <c r="S49" i="17" s="1"/>
  <c r="S44" i="17"/>
  <c r="T41" i="17"/>
  <c r="U57" i="17"/>
  <c r="U56" i="17"/>
  <c r="AA55" i="22" l="1"/>
  <c r="AB52" i="22"/>
  <c r="AB50" i="22"/>
  <c r="B64" i="22"/>
  <c r="E9" i="18" s="1"/>
  <c r="AA53" i="22"/>
  <c r="AB55" i="21"/>
  <c r="AA55" i="20"/>
  <c r="AB52" i="20"/>
  <c r="B64" i="20"/>
  <c r="D9" i="18" s="1"/>
  <c r="AB50" i="20"/>
  <c r="AA53" i="20"/>
  <c r="R53" i="17"/>
  <c r="S50" i="17"/>
  <c r="S52" i="17" s="1"/>
  <c r="T43" i="17"/>
  <c r="T45" i="17" s="1"/>
  <c r="T44" i="17"/>
  <c r="T46" i="17"/>
  <c r="T51" i="17" s="1"/>
  <c r="T42" i="17"/>
  <c r="T49" i="17" s="1"/>
  <c r="U41" i="17"/>
  <c r="V56" i="17"/>
  <c r="V57" i="17"/>
  <c r="AB55" i="22" l="1"/>
  <c r="AB58" i="21"/>
  <c r="B61" i="21" s="1"/>
  <c r="B3" i="18" s="1"/>
  <c r="AA60" i="21"/>
  <c r="AB55" i="20"/>
  <c r="S55" i="17"/>
  <c r="S53" i="17"/>
  <c r="T50" i="17"/>
  <c r="T52" i="17" s="1"/>
  <c r="T55" i="17" s="1"/>
  <c r="U43" i="17"/>
  <c r="U45" i="17" s="1"/>
  <c r="U44" i="17"/>
  <c r="U42" i="17"/>
  <c r="U49" i="17" s="1"/>
  <c r="U46" i="17"/>
  <c r="U51" i="17" s="1"/>
  <c r="V41" i="17"/>
  <c r="W56" i="17"/>
  <c r="W57" i="17"/>
  <c r="AB58" i="22" l="1"/>
  <c r="B61" i="22" s="1"/>
  <c r="E3" i="18" s="1"/>
  <c r="AA60" i="22"/>
  <c r="AB58" i="20"/>
  <c r="B61" i="20" s="1"/>
  <c r="D3" i="18" s="1"/>
  <c r="AA60" i="20"/>
  <c r="U50" i="17"/>
  <c r="U52" i="17" s="1"/>
  <c r="U55" i="17" s="1"/>
  <c r="V43" i="17"/>
  <c r="V45" i="17" s="1"/>
  <c r="V44" i="17"/>
  <c r="V46" i="17"/>
  <c r="V51" i="17" s="1"/>
  <c r="V42" i="17"/>
  <c r="V49" i="17" s="1"/>
  <c r="T53" i="17"/>
  <c r="W41" i="17"/>
  <c r="X57" i="17"/>
  <c r="X56" i="17"/>
  <c r="U53" i="17" l="1"/>
  <c r="V50" i="17"/>
  <c r="V52" i="17" s="1"/>
  <c r="W43" i="17"/>
  <c r="W45" i="17" s="1"/>
  <c r="W44" i="17"/>
  <c r="W42" i="17"/>
  <c r="W49" i="17" s="1"/>
  <c r="W46" i="17"/>
  <c r="W51" i="17" s="1"/>
  <c r="X41" i="17"/>
  <c r="Y57" i="17"/>
  <c r="Y56" i="17"/>
  <c r="V55" i="17" l="1"/>
  <c r="V53" i="17"/>
  <c r="W50" i="17"/>
  <c r="W52" i="17" s="1"/>
  <c r="X43" i="17"/>
  <c r="X45" i="17" s="1"/>
  <c r="X46" i="17"/>
  <c r="X51" i="17" s="1"/>
  <c r="X42" i="17"/>
  <c r="X49" i="17" s="1"/>
  <c r="X44" i="17"/>
  <c r="Y41" i="17"/>
  <c r="Z57" i="17"/>
  <c r="Z56" i="17"/>
  <c r="X50" i="17" l="1"/>
  <c r="X52" i="17" s="1"/>
  <c r="X55" i="17" s="1"/>
  <c r="W55" i="17"/>
  <c r="W53" i="17"/>
  <c r="Y43" i="17"/>
  <c r="Y45" i="17" s="1"/>
  <c r="Y42" i="17"/>
  <c r="Y49" i="17" s="1"/>
  <c r="Y46" i="17"/>
  <c r="Y51" i="17" s="1"/>
  <c r="Y44" i="17"/>
  <c r="Z41" i="17"/>
  <c r="X53" i="17" l="1"/>
  <c r="Z43" i="17"/>
  <c r="Z45" i="17" s="1"/>
  <c r="Z42" i="17"/>
  <c r="Z49" i="17" s="1"/>
  <c r="Z46" i="17"/>
  <c r="Z51" i="17" s="1"/>
  <c r="Z44" i="17"/>
  <c r="Y50" i="17"/>
  <c r="Y52" i="17" s="1"/>
  <c r="Y55" i="17" l="1"/>
  <c r="Y53" i="17"/>
  <c r="Z50" i="17"/>
  <c r="Z52" i="17" s="1"/>
  <c r="Z55" i="17" s="1"/>
  <c r="Z53" i="17" l="1"/>
  <c r="AA53" i="17" s="1"/>
  <c r="AB49" i="17"/>
  <c r="AB45" i="17"/>
  <c r="B63" i="17" s="1"/>
  <c r="C7" i="18" s="1"/>
  <c r="AB51" i="17" l="1"/>
  <c r="B65" i="17"/>
  <c r="C11" i="18" s="1"/>
  <c r="AB52" i="17"/>
  <c r="B62" i="17"/>
  <c r="C5" i="18" s="1"/>
  <c r="AB50" i="17" l="1"/>
  <c r="B64" i="17"/>
  <c r="C9" i="18" s="1"/>
  <c r="B16" i="17" l="1"/>
  <c r="AB16" i="17" s="1"/>
  <c r="AB15" i="17"/>
  <c r="B17" i="17" l="1"/>
  <c r="AB17" i="17" l="1"/>
  <c r="B18" i="17"/>
  <c r="AB18" i="17" l="1"/>
  <c r="B35" i="17"/>
  <c r="B19" i="17"/>
  <c r="C19" i="17" s="1"/>
  <c r="D19" i="17" s="1"/>
  <c r="E19" i="17" s="1"/>
  <c r="F19" i="17" s="1"/>
  <c r="G19" i="17" s="1"/>
  <c r="H19" i="17" s="1"/>
  <c r="I19" i="17" s="1"/>
  <c r="J19" i="17" s="1"/>
  <c r="K19" i="17" s="1"/>
  <c r="L19" i="17" s="1"/>
  <c r="M19" i="17" s="1"/>
  <c r="N19" i="17" s="1"/>
  <c r="O19" i="17" s="1"/>
  <c r="P19" i="17" s="1"/>
  <c r="Q19" i="17" s="1"/>
  <c r="R19" i="17" s="1"/>
  <c r="S19" i="17" s="1"/>
  <c r="T19" i="17" s="1"/>
  <c r="U19" i="17" s="1"/>
  <c r="V19" i="17" s="1"/>
  <c r="W19" i="17" s="1"/>
  <c r="X19" i="17" s="1"/>
  <c r="Y19" i="17" s="1"/>
  <c r="Z19" i="17" s="1"/>
  <c r="AA19" i="17" s="1"/>
  <c r="B36" i="17" l="1"/>
  <c r="C36" i="17" s="1"/>
  <c r="D36" i="17" s="1"/>
  <c r="E36" i="17" s="1"/>
  <c r="F36" i="17" s="1"/>
  <c r="G36" i="17" s="1"/>
  <c r="H36" i="17" s="1"/>
  <c r="I36" i="17" s="1"/>
  <c r="J36" i="17" s="1"/>
  <c r="K36" i="17" s="1"/>
  <c r="L36" i="17" s="1"/>
  <c r="M36" i="17" s="1"/>
  <c r="N36" i="17" s="1"/>
  <c r="O36" i="17" s="1"/>
  <c r="P36" i="17" s="1"/>
  <c r="Q36" i="17" s="1"/>
  <c r="R36" i="17" s="1"/>
  <c r="S36" i="17" s="1"/>
  <c r="T36" i="17" s="1"/>
  <c r="U36" i="17" s="1"/>
  <c r="V36" i="17" s="1"/>
  <c r="W36" i="17" s="1"/>
  <c r="X36" i="17" s="1"/>
  <c r="Y36" i="17" s="1"/>
  <c r="Z36" i="17" s="1"/>
  <c r="AA36" i="17" s="1"/>
  <c r="B55" i="17"/>
  <c r="AB35" i="17"/>
  <c r="AB55" i="17" l="1"/>
  <c r="AB58" i="17" l="1"/>
  <c r="B61" i="17" s="1"/>
  <c r="C3" i="18" s="1"/>
  <c r="B60" i="17"/>
  <c r="C60" i="17" s="1"/>
  <c r="D60" i="17" s="1"/>
  <c r="E60" i="17" s="1"/>
  <c r="F60" i="17" s="1"/>
  <c r="G60" i="17" s="1"/>
  <c r="H60" i="17" s="1"/>
  <c r="I60" i="17" s="1"/>
  <c r="J60" i="17" s="1"/>
  <c r="K60" i="17" s="1"/>
  <c r="L60" i="17" s="1"/>
  <c r="M60" i="17" s="1"/>
  <c r="N60" i="17" s="1"/>
  <c r="O60" i="17" s="1"/>
  <c r="P60" i="17" s="1"/>
  <c r="Q60" i="17" s="1"/>
  <c r="R60" i="17" s="1"/>
  <c r="S60" i="17" s="1"/>
  <c r="T60" i="17" s="1"/>
  <c r="U60" i="17" s="1"/>
  <c r="V60" i="17" s="1"/>
  <c r="W60" i="17" s="1"/>
  <c r="X60" i="17" s="1"/>
  <c r="Y60" i="17" s="1"/>
  <c r="Z60" i="17" s="1"/>
  <c r="AA60" i="17"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<sst xmlns="http://schemas.openxmlformats.org/spreadsheetml/2006/main" count="208" uniqueCount="84">
  <si>
    <t>Option Number and Title</t>
  </si>
  <si>
    <t>Year</t>
  </si>
  <si>
    <t>Total</t>
  </si>
  <si>
    <t>Net Present Cost (Annual)</t>
  </si>
  <si>
    <t>Net Present Cost (Cumulative)</t>
  </si>
  <si>
    <t>Additional Information</t>
  </si>
  <si>
    <t>Output Summary Page</t>
  </si>
  <si>
    <t>A. Total Capital Costs (Annual)</t>
  </si>
  <si>
    <t>B. Total Capital Costs (Cumulative)</t>
  </si>
  <si>
    <t>CAPITAL COSTS (£):</t>
  </si>
  <si>
    <t>REVENUE COSTS(£):</t>
  </si>
  <si>
    <t>C. Total Revenue Costs (Annual)</t>
  </si>
  <si>
    <t>D. Total Revenue Costs (Cumulative)</t>
  </si>
  <si>
    <t>E. Total Costs (Annual)  (=A+C)</t>
  </si>
  <si>
    <t>F. Total Costs (Cumulative) (=B+D)</t>
  </si>
  <si>
    <t>G. Total Benefits (Annual)</t>
  </si>
  <si>
    <t>H. Total Benefits (Cumulative)</t>
  </si>
  <si>
    <t>NET UNDISCOUNTED COST*  (=E-G)</t>
  </si>
  <si>
    <t>p/KWh (2022)</t>
  </si>
  <si>
    <t>HIGH SCENARIO</t>
  </si>
  <si>
    <t>LOW SCENARIO</t>
  </si>
  <si>
    <t>CENTRAL SCENARIO</t>
  </si>
  <si>
    <t>2022 £/tCO2e</t>
  </si>
  <si>
    <t>Prices assumptions for carbon values (traded carbon = non-traded carbon)</t>
  </si>
  <si>
    <t>Table 15: Air quality activity costs from primary fuel use, 2022 p/kWh</t>
  </si>
  <si>
    <r>
      <t xml:space="preserve">These are new air quality values based on the 2019 NAEI data. For use in appraisals these values should be discounted using the HMT Green Book health discount rate of 1.5%, to be consistent with interdepartmental guidance. </t>
    </r>
    <r>
      <rPr>
        <sz val="11"/>
        <rFont val="Calibri"/>
        <family val="2"/>
        <scheme val="minor"/>
      </rPr>
      <t>The use of the lower health discount rate, compared to the standard 3.5% discount rate, i</t>
    </r>
    <r>
      <rPr>
        <sz val="10"/>
        <rFont val="Arial"/>
        <family val="2"/>
      </rPr>
      <t>s to reflect increases in willingness to pay for avoided health outcomes over time.</t>
    </r>
  </si>
  <si>
    <t xml:space="preserve">The updated activity costs take into account an improved understanding of health impacts, based on the latest advice from UK Health Security Agency (UKHSA) and the Committee on the Medical Effects of Air Pollution (COMEAP). For further information on the methodology, please see https://www.gov.uk/government/publications/air-quality-impact-pathway-guidance. To note, there are some categories in Table 15 which do not have any values, denoted as N/A, because the NAEI doesn’t have any emission values for those categories. </t>
  </si>
  <si>
    <t>NATIONAL AVERAGE</t>
  </si>
  <si>
    <t>Electricity</t>
  </si>
  <si>
    <t>(p/kWh)</t>
  </si>
  <si>
    <t xml:space="preserve">Energy Prices </t>
  </si>
  <si>
    <t xml:space="preserve">Carbon Values </t>
  </si>
  <si>
    <t>(£/kWh)</t>
  </si>
  <si>
    <t xml:space="preserve">Air quality </t>
  </si>
  <si>
    <t>iv.Average Cost of Electricity (£/kWh)</t>
  </si>
  <si>
    <r>
      <t>Table 1: Electricity emissions factors to 2100, kgCO</t>
    </r>
    <r>
      <rPr>
        <b/>
        <vertAlign val="subscript"/>
        <sz val="12"/>
        <color theme="8" tint="-0.499984740745262"/>
        <rFont val="Arial"/>
        <family val="2"/>
      </rPr>
      <t>2</t>
    </r>
    <r>
      <rPr>
        <b/>
        <sz val="12"/>
        <color theme="8" tint="-0.499984740745262"/>
        <rFont val="Arial"/>
        <family val="2"/>
      </rPr>
      <t>e/kWh</t>
    </r>
  </si>
  <si>
    <t>Consumption and generation-based emissions factors.</t>
  </si>
  <si>
    <r>
      <t xml:space="preserve">Analysts should use </t>
    </r>
    <r>
      <rPr>
        <b/>
        <sz val="10"/>
        <rFont val="Arial"/>
        <family val="2"/>
      </rPr>
      <t>consumption-based emissions factors</t>
    </r>
    <r>
      <rPr>
        <sz val="10"/>
        <rFont val="Arial"/>
        <family val="2"/>
      </rPr>
      <t xml:space="preserve"> for measuring GHG emissions per unit of final energy demand.  These emissions factors include transmission and distribution losses, i</t>
    </r>
    <r>
      <rPr>
        <b/>
        <sz val="10"/>
        <rFont val="Arial"/>
        <family val="2"/>
      </rPr>
      <t>ncluding significant losses due to power station inefficiency</t>
    </r>
    <r>
      <rPr>
        <sz val="10"/>
        <rFont val="Arial"/>
        <family val="2"/>
      </rPr>
      <t xml:space="preserve">.  </t>
    </r>
    <r>
      <rPr>
        <b/>
        <sz val="10"/>
        <rFont val="Arial"/>
        <family val="2"/>
      </rPr>
      <t xml:space="preserve">Generation-based emissions factors </t>
    </r>
    <r>
      <rPr>
        <sz val="10"/>
        <rFont val="Arial"/>
        <family val="2"/>
      </rPr>
      <t>measure GHG emissions per unit of electricity generated.</t>
    </r>
  </si>
  <si>
    <r>
      <rPr>
        <b/>
        <sz val="10"/>
        <rFont val="Arial"/>
        <family val="2"/>
      </rPr>
      <t xml:space="preserve">Long-run marginal emissions factors </t>
    </r>
    <r>
      <rPr>
        <sz val="10"/>
        <rFont val="Arial"/>
        <family val="2"/>
      </rPr>
      <t xml:space="preserve">should be used for measuring </t>
    </r>
    <r>
      <rPr>
        <i/>
        <sz val="10"/>
        <rFont val="Arial"/>
        <family val="2"/>
      </rPr>
      <t xml:space="preserve">small changes </t>
    </r>
    <r>
      <rPr>
        <sz val="10"/>
        <rFont val="Arial"/>
        <family val="2"/>
      </rPr>
      <t xml:space="preserve">in consumption or generation.  </t>
    </r>
    <r>
      <rPr>
        <b/>
        <sz val="10"/>
        <rFont val="Arial"/>
        <family val="2"/>
      </rPr>
      <t>Grid average</t>
    </r>
    <r>
      <rPr>
        <sz val="10"/>
        <rFont val="Arial"/>
        <family val="2"/>
      </rPr>
      <t xml:space="preserve"> emissions factors are used for footprinting.</t>
    </r>
  </si>
  <si>
    <t>Long-run marginal</t>
  </si>
  <si>
    <t>Consumption-based</t>
  </si>
  <si>
    <t>Commercial/ Public sector</t>
  </si>
  <si>
    <r>
      <rPr>
        <b/>
        <sz val="10"/>
        <color rgb="FF000000"/>
        <rFont val="Arial"/>
        <family val="2"/>
      </rPr>
      <t>Note:</t>
    </r>
    <r>
      <rPr>
        <sz val="10"/>
        <color rgb="FF000000"/>
        <rFont val="Arial"/>
        <family val="2"/>
      </rPr>
      <t xml:space="preserve"> GHGs include CO</t>
    </r>
    <r>
      <rPr>
        <vertAlign val="subscript"/>
        <sz val="10"/>
        <color rgb="FF000000"/>
        <rFont val="Arial"/>
        <family val="2"/>
      </rPr>
      <t>2</t>
    </r>
    <r>
      <rPr>
        <sz val="10"/>
        <color rgb="FF000000"/>
        <rFont val="Arial"/>
        <family val="2"/>
      </rPr>
      <t>, CH</t>
    </r>
    <r>
      <rPr>
        <vertAlign val="subscript"/>
        <sz val="10"/>
        <color rgb="FF000000"/>
        <rFont val="Arial"/>
        <family val="2"/>
      </rPr>
      <t>4</t>
    </r>
    <r>
      <rPr>
        <sz val="10"/>
        <color rgb="FF000000"/>
        <rFont val="Arial"/>
        <family val="2"/>
      </rPr>
      <t xml:space="preserve"> and N</t>
    </r>
    <r>
      <rPr>
        <vertAlign val="subscript"/>
        <sz val="10"/>
        <color rgb="FF000000"/>
        <rFont val="Arial"/>
        <family val="2"/>
      </rPr>
      <t>2</t>
    </r>
    <r>
      <rPr>
        <sz val="10"/>
        <color rgb="FF000000"/>
        <rFont val="Arial"/>
        <family val="2"/>
      </rPr>
      <t>O.</t>
    </r>
  </si>
  <si>
    <t>Source: DESNZmodelling</t>
  </si>
  <si>
    <t>Further guidance on the use of marginal and average emissions factors are available from the appraisal guidance (Chapter 3) and the background documentation (Chapter 2) which can be downloaded from the Green Gook supplementary guidance section of GOV.UK webpage:</t>
  </si>
  <si>
    <t xml:space="preserve">https://www.gov.uk/government/publications/valuation-of-energy-use-and-greenhouse-gas-emissions-for-appraisal </t>
  </si>
  <si>
    <t>(£/kgCO2e)</t>
  </si>
  <si>
    <t>viii. Air Quality Costs (£/kWh)</t>
  </si>
  <si>
    <t>vi.Carbon Value (£/kgCO2e)</t>
  </si>
  <si>
    <t>iii.Residual Electricity Usage (kWh) (=i-ii)</t>
  </si>
  <si>
    <t>vii. Emission Savings (kgCO2e) (=ii×v)</t>
  </si>
  <si>
    <r>
      <t>v.Electricity Emission Factor (kgCO</t>
    </r>
    <r>
      <rPr>
        <vertAlign val="subscript"/>
        <sz val="11"/>
        <color theme="0"/>
        <rFont val="Calibri"/>
        <family val="2"/>
        <scheme val="minor"/>
      </rPr>
      <t>2</t>
    </r>
    <r>
      <rPr>
        <sz val="11"/>
        <color theme="0"/>
        <rFont val="Calibri"/>
        <family val="2"/>
        <scheme val="minor"/>
      </rPr>
      <t>e/kWh)</t>
    </r>
  </si>
  <si>
    <t>Energy Cost Savings (=ii×iv)</t>
  </si>
  <si>
    <t>BENEFITS (£):</t>
  </si>
  <si>
    <t>Electricity Emission Factor</t>
  </si>
  <si>
    <t>(kgCO2e/kWh)</t>
  </si>
  <si>
    <t>Total Net Present Social Cost - discounted (£):</t>
  </si>
  <si>
    <t>Total Revenue (Energy Cost) Savings - discounted (£):</t>
  </si>
  <si>
    <t>Total CO2e Cost Savings - discounted (£):</t>
  </si>
  <si>
    <t>Total Air Quality Cost Savings - discounted (£):</t>
  </si>
  <si>
    <t>i.Average Electricity Usage p.a (kWh)</t>
  </si>
  <si>
    <r>
      <t>CO</t>
    </r>
    <r>
      <rPr>
        <vertAlign val="subscript"/>
        <sz val="11"/>
        <color theme="0"/>
        <rFont val="Calibri"/>
        <family val="2"/>
        <scheme val="minor"/>
      </rPr>
      <t>2</t>
    </r>
    <r>
      <rPr>
        <sz val="11"/>
        <color theme="0"/>
        <rFont val="Calibri"/>
        <family val="2"/>
        <scheme val="minor"/>
      </rPr>
      <t>e Monetised Savings (£) (=vi×vii)</t>
    </r>
  </si>
  <si>
    <t>Air Quality Monetised Savings (£) (=ii×viii)</t>
  </si>
  <si>
    <t>Calendar year</t>
  </si>
  <si>
    <t>2023 = 100</t>
  </si>
  <si>
    <t>Forecast as per HMT GDP deflator</t>
  </si>
  <si>
    <t>GDP Deflator</t>
  </si>
  <si>
    <t>Energy price forecasts - LRVC for Commercial/Public Sector</t>
  </si>
  <si>
    <t>Sensitivity Analysis</t>
  </si>
  <si>
    <t>Energy Prices</t>
  </si>
  <si>
    <t>Carbon Values</t>
  </si>
  <si>
    <t>Year of Procurement (select from drop-down)</t>
  </si>
  <si>
    <t>Select Central/Low/High Scenario</t>
  </si>
  <si>
    <t>Total Capital Costs Exc OB</t>
  </si>
  <si>
    <r>
      <t>Total CO</t>
    </r>
    <r>
      <rPr>
        <b/>
        <u/>
        <vertAlign val="subscript"/>
        <sz val="14"/>
        <color theme="0"/>
        <rFont val="Calibri"/>
        <family val="2"/>
        <scheme val="minor"/>
      </rPr>
      <t>2</t>
    </r>
    <r>
      <rPr>
        <b/>
        <u/>
        <sz val="14"/>
        <color theme="0"/>
        <rFont val="Calibri"/>
        <family val="2"/>
        <scheme val="minor"/>
      </rPr>
      <t>e Savings (t):</t>
    </r>
  </si>
  <si>
    <t>Total CO2e Savings (t):</t>
  </si>
  <si>
    <t xml:space="preserve"> </t>
  </si>
  <si>
    <t>%change on previous year</t>
  </si>
  <si>
    <t>Annual Deflator 2022 base</t>
  </si>
  <si>
    <t xml:space="preserve">Details </t>
  </si>
  <si>
    <t>BAU</t>
  </si>
  <si>
    <t>Opt 1</t>
  </si>
  <si>
    <t>Opt 2</t>
  </si>
  <si>
    <t>Opt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</si>
</sst>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quot;£&quot;#,##0_);[Red]\(&quot;£&quot;#,##0\)"/>
    <numFmt numFmtId="165" formatCode="&quot;£&quot;#,##0.00_);[Red]\(&quot;£&quot;#,##0.00\)"/>
    <numFmt numFmtId="166" formatCode="_(* #,##0.00_);_(* \(#,##0.00\);_(* &quot;-&quot;??_);_(@_)"/>
    <numFmt numFmtId="167" formatCode="&quot;Year&quot;\ 0"/>
    <numFmt numFmtId="168" formatCode="0.000"/>
    <numFmt numFmtId="169" formatCode="&quot;Air Quality Discount Factor @&quot;\ 0.0%\ &quot;p.a.&quot;"/>
    <numFmt numFmtId="170" formatCode="&quot;Discount Factor @ &quot;0.0%&quot; p.a&quot;"/>
    <numFmt numFmtId="171" formatCode="0.0000"/>
    <numFmt numFmtId="172" formatCode="0.00000"/>
    <numFmt numFmtId="173" formatCode="[$-F400]h:mm:ss\ AM/PM"/>
    <numFmt numFmtId="174" formatCode="_-* #,##0_-;\-* #,##0_-;_-* &quot;-&quot;??_-;_-@_-"/>
    <numFmt numFmtId="175" formatCode="&quot;ii.Average Annual PV generation (kWh) (degeneration @&quot;\ 0.0%\ &quot; p.a.)&quot;"/>
    <numFmt numFmtId="176" formatCode="&quot;Optimism Bias (input here or in formula bar) @ &quot;0.0%"/>
  </numFmts>
  <fonts count="42" x14ac:knownFonts="1">
    <font>
      <sz val="11"/>
      <color theme="1"/>
      <name val="Calibri"/>
      <family val="2"/>
      <scheme val="minor"/>
    </font>
    <font>
      <sz val="11"/>
      <color theme="0"/>
      <name val="Calibri"/>
      <family val="2"/>
      <scheme val="minor"/>
    </font>
    <font>
      <b/>
      <u/>
      <sz val="11"/>
      <color theme="0"/>
      <name val="Calibri"/>
      <family val="2"/>
      <scheme val="minor"/>
    </font>
    <font>
      <b/>
      <u/>
      <sz val="14"/>
      <color theme="0"/>
      <name val="Calibri"/>
      <family val="2"/>
      <scheme val="minor"/>
    </font>
    <font>
      <sz val="11"/>
      <color theme="1"/>
      <name val="Calibri"/>
      <family val="2"/>
      <scheme val="minor"/>
    </font>
    <font>
      <sz val="10"/>
      <color theme="1"/>
      <name val="Arial"/>
      <family val="2"/>
    </font>
    <font>
      <sz val="10"/>
      <name val="Arial"/>
      <family val="2"/>
    </font>
    <font>
      <sz val="11"/>
      <name val="Calibri"/>
      <family val="2"/>
      <scheme val="minor"/>
    </font>
    <font>
      <vertAlign val="subscript"/>
      <sz val="11"/>
      <color theme="0"/>
      <name val="Calibri"/>
      <family val="2"/>
      <scheme val="minor"/>
    </font>
    <font>
      <b/>
      <u/>
      <vertAlign val="subscript"/>
      <sz val="14"/>
      <color theme="0"/>
      <name val="Calibri"/>
      <family val="2"/>
      <scheme val="minor"/>
    </font>
    <font>
      <b/>
      <u/>
      <sz val="18"/>
      <color theme="0"/>
      <name val="Calibri"/>
      <family val="2"/>
      <scheme val="minor"/>
    </font>
    <font>
      <b/>
      <u/>
      <sz val="11"/>
      <color rgb="FFFFFF00"/>
      <name val="Calibri"/>
      <family val="2"/>
      <scheme val="minor"/>
    </font>
    <font>
      <b/>
      <sz val="10"/>
      <name val="Arial"/>
      <family val="2"/>
    </font>
    <font>
      <b/>
      <u/>
      <sz val="12"/>
      <color theme="1"/>
      <name val="Arial"/>
      <family val="2"/>
    </font>
    <font>
      <i/>
      <sz val="10"/>
      <color theme="1"/>
      <name val="Arial"/>
      <family val="2"/>
    </font>
    <font>
      <b/>
      <u/>
      <sz val="10"/>
      <color theme="1"/>
      <name val="Arial"/>
      <family val="2"/>
    </font>
    <font>
      <sz val="9"/>
      <color theme="1"/>
      <name val="Arial"/>
      <family val="2"/>
    </font>
    <font>
      <sz val="8"/>
      <name val="Arial"/>
      <family val="2"/>
    </font>
    <font>
      <b/>
      <sz val="11"/>
      <color theme="1"/>
      <name val="Calibri"/>
      <family val="2"/>
      <scheme val="minor"/>
    </font>
    <font>
      <sz val="10"/>
      <color rgb="FFFF0000"/>
      <name val="Arial"/>
      <family val="2"/>
    </font>
    <font>
      <u/>
      <sz val="10"/>
      <color theme="10"/>
      <name val="Arial"/>
      <family val="2"/>
    </font>
    <font>
      <b/>
      <sz val="10"/>
      <color rgb="FF000000"/>
      <name val="Arial"/>
      <family val="2"/>
    </font>
    <font>
      <b/>
      <sz val="10"/>
      <color theme="0"/>
      <name val="Arial"/>
      <family val="2"/>
    </font>
    <font>
      <b/>
      <sz val="12"/>
      <color theme="8" tint="-0.499984740745262"/>
      <name val="Arial"/>
      <family val="2"/>
    </font>
    <font>
      <b/>
      <vertAlign val="subscript"/>
      <sz val="12"/>
      <color theme="8" tint="-0.499984740745262"/>
      <name val="Arial"/>
      <family val="2"/>
    </font>
    <font>
      <b/>
      <u/>
      <sz val="10"/>
      <name val="Arial"/>
      <family val="2"/>
    </font>
    <font>
      <b/>
      <u/>
      <sz val="12"/>
      <name val="Arial"/>
      <family val="2"/>
    </font>
    <font>
      <b/>
      <sz val="12"/>
      <color theme="3" tint="-0.249977111117893"/>
      <name val="Arial"/>
      <family val="2"/>
    </font>
    <font>
      <b/>
      <sz val="10"/>
      <color theme="2"/>
      <name val="Arial"/>
      <family val="2"/>
    </font>
    <font>
      <b/>
      <sz val="11"/>
      <color theme="2"/>
      <name val="Calibri"/>
      <family val="2"/>
      <scheme val="minor"/>
    </font>
    <font>
      <b/>
      <i/>
      <sz val="11"/>
      <color theme="1"/>
      <name val="Calibri"/>
      <family val="2"/>
      <scheme val="minor"/>
    </font>
    <font>
      <sz val="10"/>
      <color rgb="FF000000"/>
      <name val="Arial"/>
      <family val="2"/>
    </font>
    <font>
      <i/>
      <sz val="10"/>
      <name val="Arial"/>
      <family val="2"/>
    </font>
    <font>
      <u/>
      <sz val="12"/>
      <color theme="10"/>
      <name val="Arial"/>
      <family val="2"/>
    </font>
    <font>
      <vertAlign val="subscript"/>
      <sz val="10"/>
      <color rgb="FF000000"/>
      <name val="Arial"/>
      <family val="2"/>
    </font>
    <font>
      <b/>
      <sz val="11"/>
      <color theme="0"/>
      <name val="Calibri"/>
      <family val="2"/>
      <scheme val="minor"/>
    </font>
    <font>
      <b/>
      <sz val="11"/>
      <color rgb="FFFFFF00"/>
      <name val="Calibri"/>
      <family val="2"/>
      <scheme val="minor"/>
    </font>
    <font>
      <sz val="10"/>
      <color theme="0"/>
      <name val="Arial"/>
      <family val="2"/>
    </font>
    <font>
      <b/>
      <u/>
      <sz val="10"/>
      <color theme="0"/>
      <name val="Arial"/>
      <family val="2"/>
    </font>
    <font>
      <b/>
      <sz val="14"/>
      <color theme="0"/>
      <name val="Calibri"/>
      <family val="2"/>
      <scheme val="minor"/>
    </font>
    <font>
      <b/>
      <sz val="14"/>
      <color theme="1"/>
      <name val="Calibri"/>
      <family val="2"/>
      <scheme val="minor"/>
    </font>
    <font>
      <b/>
      <sz val="11"/>
      <name val="Calibri"/>
      <family val="2"/>
      <scheme val="minor"/>
    </font>
  </fonts>
  <fills count="18">
    <fill>
      <patternFill patternType="none"/>
    </fill>
    <fill>
      <patternFill patternType="gray125"/>
    </fill>
    <fill>
      <patternFill patternType="solid">
        <fgColor theme="9"/>
      </patternFill>
    </fill>
    <fill>
      <patternFill patternType="solid">
        <fgColor rgb="FFFFCCCC"/>
        <bgColor indexed="64"/>
      </patternFill>
    </fill>
    <fill>
      <patternFill patternType="solid">
        <fgColor theme="0"/>
        <bgColor indexed="64"/>
      </patternFill>
    </fill>
    <fill>
      <patternFill patternType="solid">
        <fgColor theme="8" tint="0.39997558519241921"/>
        <bgColor rgb="FF000000"/>
      </patternFill>
    </fill>
    <fill>
      <patternFill patternType="solid">
        <fgColor theme="8" tint="0.39997558519241921"/>
        <bgColor indexed="64"/>
      </patternFill>
    </fill>
    <fill>
      <patternFill patternType="solid">
        <fgColor theme="8" tint="-0.499984740745262"/>
        <bgColor indexed="64"/>
      </patternFill>
    </fill>
    <fill>
      <patternFill patternType="solid">
        <fgColor theme="2" tint="-4.9989318521683403E-2"/>
        <bgColor indexed="64"/>
      </patternFill>
    </fill>
    <fill>
      <patternFill patternType="solid">
        <fgColor theme="8"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9"/>
        <bgColor indexed="64"/>
      </patternFill>
    </fill>
    <fill>
      <patternFill patternType="solid">
        <fgColor theme="8" tint="-0.499984740745262"/>
        <bgColor theme="4"/>
      </patternFill>
    </fill>
    <fill>
      <patternFill patternType="solid">
        <fgColor theme="8" tint="-0.249977111117893"/>
        <bgColor theme="4"/>
      </patternFill>
    </fill>
    <fill>
      <patternFill patternType="solid">
        <fgColor theme="0" tint="-4.9989318521683403E-2"/>
        <bgColor indexed="64"/>
      </patternFill>
    </fill>
    <fill>
      <patternFill patternType="solid">
        <fgColor rgb="FFFFFFFF"/>
        <bgColor rgb="FF000000"/>
      </patternFill>
    </fill>
    <fill>
      <patternFill patternType="solid">
        <fgColor theme="3"/>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medium">
        <color rgb="FF000000"/>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5">
    <xf numFmtId="0" fontId="0" fillId="0" borderId="0"/>
    <xf numFmtId="0" fontId="1" fillId="2" borderId="0" applyNumberFormat="0" applyBorder="0" applyAlignment="0" applyProtection="0"/>
    <xf numFmtId="0" fontId="5" fillId="0" borderId="0"/>
    <xf numFmtId="9" fontId="5" fillId="0" borderId="0" applyFont="0" applyFill="0" applyBorder="0" applyAlignment="0" applyProtection="0"/>
    <xf numFmtId="0" fontId="4" fillId="0" borderId="0"/>
    <xf numFmtId="0" fontId="6" fillId="0" borderId="0"/>
    <xf numFmtId="0" fontId="4" fillId="0" borderId="0"/>
    <xf numFmtId="0" fontId="4" fillId="0" borderId="0"/>
    <xf numFmtId="0" fontId="4" fillId="0" borderId="0"/>
    <xf numFmtId="0" fontId="4" fillId="0" borderId="0"/>
    <xf numFmtId="4" fontId="7" fillId="3" borderId="0" applyBorder="0">
      <alignment horizontal="center" vertical="center" wrapText="1"/>
    </xf>
    <xf numFmtId="0" fontId="5" fillId="0" borderId="0"/>
    <xf numFmtId="0" fontId="20" fillId="0" borderId="0" applyNumberFormat="0" applyFill="0" applyBorder="0" applyAlignment="0" applyProtection="0">
      <alignment vertical="top"/>
      <protection locked="0"/>
    </xf>
    <xf numFmtId="173" fontId="33" fillId="0" borderId="0" applyNumberFormat="0" applyFill="0" applyBorder="0" applyAlignment="0" applyProtection="0">
      <alignment vertical="top"/>
      <protection locked="0"/>
    </xf>
    <xf numFmtId="166" fontId="4" fillId="0" borderId="0" applyFont="0" applyFill="0" applyBorder="0" applyAlignment="0" applyProtection="0"/>
  </cellStyleXfs>
  <cellXfs count="163">
    <xf numFmtId="0" fontId="0" fillId="0" borderId="0" xfId="0"/>
    <xf numFmtId="0" fontId="0" fillId="0" borderId="0" xfId="0" applyAlignment="1">
      <alignment horizontal="left"/>
    </xf>
    <xf numFmtId="0" fontId="0" fillId="0" borderId="13" xfId="0" applyBorder="1"/>
    <xf numFmtId="0" fontId="13" fillId="0" borderId="0" xfId="2" applyFont="1" applyAlignment="1">
      <alignment horizontal="left"/>
    </xf>
    <xf numFmtId="0" fontId="5" fillId="0" borderId="0" xfId="2"/>
    <xf numFmtId="0" fontId="14" fillId="0" borderId="0" xfId="2" applyFont="1"/>
    <xf numFmtId="0" fontId="5" fillId="0" borderId="0" xfId="2" applyAlignment="1">
      <alignment horizontal="center"/>
    </xf>
    <xf numFmtId="0" fontId="15" fillId="0" borderId="13" xfId="2" applyFont="1" applyBorder="1" applyAlignment="1">
      <alignment horizontal="center"/>
    </xf>
    <xf numFmtId="0" fontId="16" fillId="0" borderId="9" xfId="2" applyFont="1" applyBorder="1"/>
    <xf numFmtId="0" fontId="17" fillId="0" borderId="0" xfId="2" applyFont="1" applyAlignment="1">
      <alignment horizontal="center"/>
    </xf>
    <xf numFmtId="0" fontId="6" fillId="0" borderId="0" xfId="2" applyFont="1"/>
    <xf numFmtId="2" fontId="6" fillId="0" borderId="0" xfId="2" applyNumberFormat="1" applyFont="1"/>
    <xf numFmtId="0" fontId="5" fillId="4" borderId="0" xfId="2" applyFill="1"/>
    <xf numFmtId="0" fontId="20" fillId="4" borderId="0" xfId="12" applyFill="1" applyAlignment="1" applyProtection="1"/>
    <xf numFmtId="0" fontId="6" fillId="4" borderId="0" xfId="2" applyFont="1" applyFill="1" applyAlignment="1">
      <alignment horizontal="left" wrapText="1"/>
    </xf>
    <xf numFmtId="1" fontId="6" fillId="0" borderId="0" xfId="2" applyNumberFormat="1" applyFont="1"/>
    <xf numFmtId="1" fontId="4" fillId="0" borderId="0" xfId="6" applyNumberFormat="1"/>
    <xf numFmtId="0" fontId="25" fillId="0" borderId="0" xfId="2" applyFont="1" applyAlignment="1">
      <alignment horizontal="center"/>
    </xf>
    <xf numFmtId="0" fontId="12" fillId="0" borderId="0" xfId="2" applyFont="1"/>
    <xf numFmtId="0" fontId="12" fillId="0" borderId="0" xfId="2" applyFont="1" applyAlignment="1">
      <alignment horizontal="center"/>
    </xf>
    <xf numFmtId="164" fontId="6" fillId="0" borderId="0" xfId="2" applyNumberFormat="1" applyFont="1"/>
    <xf numFmtId="0" fontId="26" fillId="0" borderId="0" xfId="2" applyFont="1" applyAlignment="1">
      <alignment horizontal="left"/>
    </xf>
    <xf numFmtId="0" fontId="27" fillId="4" borderId="0" xfId="2" applyFont="1" applyFill="1"/>
    <xf numFmtId="0" fontId="19" fillId="4" borderId="0" xfId="2" applyFont="1" applyFill="1" applyAlignment="1">
      <alignment horizontal="left" wrapText="1"/>
    </xf>
    <xf numFmtId="0" fontId="22" fillId="4" borderId="0" xfId="2" applyFont="1" applyFill="1" applyAlignment="1">
      <alignment horizontal="center"/>
    </xf>
    <xf numFmtId="0" fontId="4" fillId="4" borderId="0" xfId="8" applyFill="1"/>
    <xf numFmtId="0" fontId="18" fillId="4" borderId="0" xfId="8" applyFont="1" applyFill="1"/>
    <xf numFmtId="0" fontId="28" fillId="7" borderId="13" xfId="2" applyFont="1" applyFill="1" applyBorder="1" applyAlignment="1">
      <alignment horizontal="center"/>
    </xf>
    <xf numFmtId="0" fontId="29" fillId="7" borderId="13" xfId="8" applyFont="1" applyFill="1" applyBorder="1"/>
    <xf numFmtId="0" fontId="22" fillId="8" borderId="0" xfId="2" applyFont="1" applyFill="1" applyAlignment="1">
      <alignment horizontal="center"/>
    </xf>
    <xf numFmtId="0" fontId="30" fillId="6" borderId="15" xfId="8" applyFont="1" applyFill="1" applyBorder="1"/>
    <xf numFmtId="0" fontId="18" fillId="6" borderId="16" xfId="8" applyFont="1" applyFill="1" applyBorder="1"/>
    <xf numFmtId="0" fontId="18" fillId="4" borderId="17" xfId="8" applyFont="1" applyFill="1" applyBorder="1"/>
    <xf numFmtId="0" fontId="18" fillId="4" borderId="18" xfId="8" applyFont="1" applyFill="1" applyBorder="1"/>
    <xf numFmtId="0" fontId="4" fillId="9" borderId="19" xfId="8" applyFill="1" applyBorder="1"/>
    <xf numFmtId="0" fontId="4" fillId="9" borderId="14" xfId="8" applyFill="1" applyBorder="1"/>
    <xf numFmtId="2" fontId="31" fillId="4" borderId="0" xfId="11" applyNumberFormat="1" applyFont="1" applyFill="1" applyAlignment="1">
      <alignment horizontal="center" vertical="center"/>
    </xf>
    <xf numFmtId="2" fontId="31" fillId="4" borderId="8" xfId="11" applyNumberFormat="1" applyFont="1" applyFill="1" applyBorder="1" applyAlignment="1">
      <alignment horizontal="center" vertical="center"/>
    </xf>
    <xf numFmtId="0" fontId="5" fillId="4" borderId="0" xfId="2" applyFill="1" applyAlignment="1">
      <alignment horizontal="center"/>
    </xf>
    <xf numFmtId="0" fontId="5" fillId="8" borderId="0" xfId="2" applyFill="1" applyAlignment="1">
      <alignment horizontal="center"/>
    </xf>
    <xf numFmtId="2" fontId="6" fillId="4" borderId="0" xfId="2" applyNumberFormat="1" applyFont="1" applyFill="1" applyAlignment="1">
      <alignment horizontal="center"/>
    </xf>
    <xf numFmtId="2" fontId="4" fillId="4" borderId="0" xfId="8" applyNumberFormat="1" applyFill="1"/>
    <xf numFmtId="0" fontId="28" fillId="4" borderId="1" xfId="2" applyFont="1" applyFill="1" applyBorder="1" applyAlignment="1">
      <alignment horizontal="center"/>
    </xf>
    <xf numFmtId="0" fontId="29" fillId="4" borderId="2" xfId="8" applyFont="1" applyFill="1" applyBorder="1"/>
    <xf numFmtId="0" fontId="0" fillId="11" borderId="0" xfId="0" applyFill="1" applyAlignment="1">
      <alignment wrapText="1"/>
    </xf>
    <xf numFmtId="2" fontId="0" fillId="0" borderId="0" xfId="0" applyNumberFormat="1"/>
    <xf numFmtId="0" fontId="6" fillId="4" borderId="0" xfId="2" applyFont="1" applyFill="1"/>
    <xf numFmtId="0" fontId="12" fillId="4" borderId="0" xfId="2" applyFont="1" applyFill="1"/>
    <xf numFmtId="0" fontId="23" fillId="4" borderId="0" xfId="2" applyFont="1" applyFill="1"/>
    <xf numFmtId="0" fontId="6" fillId="4" borderId="0" xfId="2" applyFont="1" applyFill="1" applyAlignment="1">
      <alignment wrapText="1"/>
    </xf>
    <xf numFmtId="10" fontId="6" fillId="4" borderId="0" xfId="2" applyNumberFormat="1" applyFont="1" applyFill="1"/>
    <xf numFmtId="168" fontId="31" fillId="10" borderId="9" xfId="2" applyNumberFormat="1" applyFont="1" applyFill="1" applyBorder="1" applyAlignment="1">
      <alignment horizontal="center" vertical="center"/>
    </xf>
    <xf numFmtId="168" fontId="31" fillId="10" borderId="0" xfId="2" applyNumberFormat="1" applyFont="1" applyFill="1" applyAlignment="1">
      <alignment horizontal="center" vertical="center"/>
    </xf>
    <xf numFmtId="1" fontId="6" fillId="4" borderId="0" xfId="2" applyNumberFormat="1" applyFont="1" applyFill="1"/>
    <xf numFmtId="171" fontId="6" fillId="4" borderId="0" xfId="2" applyNumberFormat="1" applyFont="1" applyFill="1"/>
    <xf numFmtId="0" fontId="31" fillId="4" borderId="0" xfId="2" applyFont="1" applyFill="1" applyAlignment="1">
      <alignment vertical="center"/>
    </xf>
    <xf numFmtId="0" fontId="6" fillId="4" borderId="0" xfId="2" applyFont="1" applyFill="1" applyAlignment="1">
      <alignment horizontal="left"/>
    </xf>
    <xf numFmtId="0" fontId="21" fillId="5" borderId="13" xfId="2" applyFont="1" applyFill="1" applyBorder="1" applyAlignment="1">
      <alignment horizontal="center" vertical="center"/>
    </xf>
    <xf numFmtId="171" fontId="6" fillId="6" borderId="13" xfId="2" applyNumberFormat="1" applyFont="1" applyFill="1" applyBorder="1" applyAlignment="1">
      <alignment horizontal="center" wrapText="1"/>
    </xf>
    <xf numFmtId="168" fontId="31" fillId="15" borderId="13" xfId="2" applyNumberFormat="1" applyFont="1" applyFill="1" applyBorder="1" applyAlignment="1">
      <alignment horizontal="center" vertical="center"/>
    </xf>
    <xf numFmtId="0" fontId="1" fillId="12" borderId="13" xfId="0" applyFont="1" applyFill="1" applyBorder="1"/>
    <xf numFmtId="0" fontId="37" fillId="12" borderId="13" xfId="2" applyFont="1" applyFill="1" applyBorder="1" applyAlignment="1">
      <alignment horizontal="center"/>
    </xf>
    <xf numFmtId="0" fontId="38" fillId="12" borderId="13" xfId="2" applyFont="1" applyFill="1" applyBorder="1" applyAlignment="1">
      <alignment horizontal="center"/>
    </xf>
    <xf numFmtId="0" fontId="18" fillId="12" borderId="13" xfId="0" applyFont="1" applyFill="1" applyBorder="1"/>
    <xf numFmtId="172" fontId="1" fillId="12" borderId="13" xfId="0" applyNumberFormat="1" applyFont="1" applyFill="1" applyBorder="1"/>
    <xf numFmtId="0" fontId="5" fillId="12" borderId="13" xfId="2" applyFill="1" applyBorder="1" applyAlignment="1">
      <alignment horizontal="center"/>
    </xf>
    <xf numFmtId="0" fontId="4" fillId="12" borderId="13" xfId="0" applyFont="1" applyFill="1" applyBorder="1"/>
    <xf numFmtId="165" fontId="4" fillId="12" borderId="13" xfId="0" applyNumberFormat="1" applyFont="1" applyFill="1" applyBorder="1"/>
    <xf numFmtId="0" fontId="16" fillId="0" borderId="13" xfId="2" applyFont="1" applyBorder="1"/>
    <xf numFmtId="0" fontId="4" fillId="0" borderId="13" xfId="0" applyFont="1" applyBorder="1"/>
    <xf numFmtId="0" fontId="22" fillId="13" borderId="21" xfId="2" applyFont="1" applyFill="1" applyBorder="1" applyAlignment="1">
      <alignment horizontal="left" vertical="top" wrapText="1"/>
    </xf>
    <xf numFmtId="0" fontId="12" fillId="14" borderId="21" xfId="2" applyFont="1" applyFill="1" applyBorder="1" applyAlignment="1">
      <alignment vertical="top" wrapText="1"/>
    </xf>
    <xf numFmtId="0" fontId="22" fillId="13" borderId="22" xfId="2" applyFont="1" applyFill="1" applyBorder="1" applyAlignment="1">
      <alignment horizontal="center" vertical="top" wrapText="1"/>
    </xf>
    <xf numFmtId="0" fontId="12" fillId="14" borderId="22" xfId="2" applyFont="1" applyFill="1" applyBorder="1" applyAlignment="1">
      <alignment vertical="top" wrapText="1"/>
    </xf>
    <xf numFmtId="0" fontId="0" fillId="4" borderId="15" xfId="0" applyFill="1" applyBorder="1" applyAlignment="1">
      <alignment wrapText="1"/>
    </xf>
    <xf numFmtId="0" fontId="1" fillId="4" borderId="20" xfId="1" applyFill="1" applyBorder="1"/>
    <xf numFmtId="0" fontId="1" fillId="4" borderId="16" xfId="1" applyFill="1" applyBorder="1"/>
    <xf numFmtId="168" fontId="0" fillId="11" borderId="0" xfId="0" applyNumberFormat="1" applyFill="1"/>
    <xf numFmtId="0" fontId="6" fillId="16" borderId="4" xfId="0" applyFont="1" applyFill="1" applyBorder="1" applyAlignment="1">
      <alignment horizontal="center"/>
    </xf>
    <xf numFmtId="0" fontId="6" fillId="16" borderId="0" xfId="0" applyFont="1" applyFill="1" applyAlignment="1">
      <alignment horizontal="center"/>
    </xf>
    <xf numFmtId="0" fontId="6" fillId="16" borderId="23" xfId="0" applyFont="1" applyFill="1" applyBorder="1" applyAlignment="1">
      <alignment horizontal="center"/>
    </xf>
    <xf numFmtId="168" fontId="5" fillId="0" borderId="0" xfId="2" applyNumberFormat="1"/>
    <xf numFmtId="168" fontId="6" fillId="16" borderId="4" xfId="0" applyNumberFormat="1" applyFont="1" applyFill="1" applyBorder="1" applyAlignment="1">
      <alignment horizontal="center"/>
    </xf>
    <xf numFmtId="168" fontId="6" fillId="16" borderId="0" xfId="0" applyNumberFormat="1" applyFont="1" applyFill="1" applyAlignment="1">
      <alignment horizontal="center"/>
    </xf>
    <xf numFmtId="168" fontId="6" fillId="16" borderId="23" xfId="0" applyNumberFormat="1" applyFont="1" applyFill="1" applyBorder="1" applyAlignment="1">
      <alignment horizontal="center"/>
    </xf>
    <xf numFmtId="0" fontId="40" fillId="0" borderId="5" xfId="0" applyFont="1" applyBorder="1"/>
    <xf numFmtId="0" fontId="0" fillId="4" borderId="1" xfId="0" applyFill="1" applyBorder="1"/>
    <xf numFmtId="0" fontId="0" fillId="0" borderId="3" xfId="0" applyBorder="1"/>
    <xf numFmtId="0" fontId="7" fillId="4" borderId="13" xfId="1" applyFont="1" applyFill="1" applyBorder="1" applyAlignment="1">
      <alignment horizontal="right"/>
    </xf>
    <xf numFmtId="0" fontId="7" fillId="0" borderId="13" xfId="0" applyFont="1" applyBorder="1"/>
    <xf numFmtId="0" fontId="7" fillId="0" borderId="16" xfId="1" applyFont="1" applyFill="1" applyBorder="1"/>
    <xf numFmtId="0" fontId="7" fillId="0" borderId="13" xfId="1" applyFont="1" applyFill="1" applyBorder="1"/>
    <xf numFmtId="0" fontId="0" fillId="12" borderId="13" xfId="0" applyFill="1" applyBorder="1"/>
    <xf numFmtId="0" fontId="1" fillId="12" borderId="13" xfId="0" applyFont="1" applyFill="1" applyBorder="1" applyAlignment="1">
      <alignment horizontal="left" vertical="top"/>
    </xf>
    <xf numFmtId="171" fontId="1" fillId="12" borderId="13" xfId="0" applyNumberFormat="1" applyFont="1" applyFill="1" applyBorder="1" applyAlignment="1">
      <alignment horizontal="right" vertical="top"/>
    </xf>
    <xf numFmtId="0" fontId="1" fillId="12" borderId="13" xfId="0" applyFont="1" applyFill="1" applyBorder="1" applyAlignment="1">
      <alignment horizontal="right" vertical="top"/>
    </xf>
    <xf numFmtId="0" fontId="1" fillId="12" borderId="16" xfId="0" applyFont="1" applyFill="1" applyBorder="1" applyAlignment="1">
      <alignment horizontal="left" vertical="top"/>
    </xf>
    <xf numFmtId="0" fontId="1" fillId="12" borderId="15" xfId="0" applyFont="1" applyFill="1" applyBorder="1" applyAlignment="1">
      <alignment horizontal="left" vertical="top"/>
    </xf>
    <xf numFmtId="0" fontId="1" fillId="12" borderId="24" xfId="0" applyFont="1" applyFill="1" applyBorder="1" applyAlignment="1">
      <alignment horizontal="left" vertical="top"/>
    </xf>
    <xf numFmtId="171" fontId="1" fillId="12" borderId="21" xfId="0" applyNumberFormat="1" applyFont="1" applyFill="1" applyBorder="1" applyAlignment="1">
      <alignment horizontal="right" vertical="top"/>
    </xf>
    <xf numFmtId="0" fontId="1" fillId="12" borderId="21" xfId="0" applyFont="1" applyFill="1" applyBorder="1" applyAlignment="1">
      <alignment horizontal="right" vertical="top"/>
    </xf>
    <xf numFmtId="0" fontId="1" fillId="12" borderId="21" xfId="0" applyFont="1" applyFill="1" applyBorder="1" applyAlignment="1">
      <alignment horizontal="left" vertical="top"/>
    </xf>
    <xf numFmtId="0" fontId="1" fillId="12" borderId="17" xfId="0" applyFont="1" applyFill="1" applyBorder="1" applyAlignment="1">
      <alignment horizontal="left" vertical="top"/>
    </xf>
    <xf numFmtId="0" fontId="41" fillId="12" borderId="13" xfId="0" applyFont="1" applyFill="1" applyBorder="1" applyAlignment="1">
      <alignment horizontal="left" vertical="top"/>
    </xf>
    <xf numFmtId="0" fontId="0" fillId="4" borderId="0" xfId="0" applyFill="1"/>
    <xf numFmtId="0" fontId="20" fillId="0" borderId="0" xfId="12" applyAlignment="1" applyProtection="1"/>
    <xf numFmtId="0" fontId="39" fillId="17" borderId="13" xfId="1" applyFont="1" applyFill="1" applyBorder="1" applyAlignment="1">
      <alignment horizontal="right"/>
    </xf>
    <xf numFmtId="0" fontId="1" fillId="17" borderId="15" xfId="1" applyFill="1" applyBorder="1" applyAlignment="1">
      <alignment horizontal="right"/>
    </xf>
    <xf numFmtId="0" fontId="1" fillId="17" borderId="12" xfId="1" applyFill="1" applyBorder="1" applyAlignment="1">
      <alignment horizontal="left"/>
    </xf>
    <xf numFmtId="0" fontId="1" fillId="17" borderId="13" xfId="1" applyFill="1" applyBorder="1" applyAlignment="1">
      <alignment horizontal="left"/>
    </xf>
    <xf numFmtId="0" fontId="3" fillId="17" borderId="21" xfId="1" applyFont="1" applyFill="1" applyBorder="1" applyAlignment="1">
      <alignment horizontal="left"/>
    </xf>
    <xf numFmtId="167" fontId="1" fillId="17" borderId="12" xfId="1" applyNumberFormat="1" applyFill="1" applyBorder="1" applyAlignment="1">
      <alignment horizontal="right"/>
    </xf>
    <xf numFmtId="167" fontId="1" fillId="17" borderId="13" xfId="1" applyNumberFormat="1" applyFill="1" applyBorder="1" applyAlignment="1">
      <alignment horizontal="right"/>
    </xf>
    <xf numFmtId="0" fontId="1" fillId="17" borderId="13" xfId="1" applyFill="1" applyBorder="1" applyAlignment="1">
      <alignment horizontal="right"/>
    </xf>
    <xf numFmtId="0" fontId="1" fillId="17" borderId="13" xfId="1" applyNumberFormat="1" applyFill="1" applyBorder="1" applyAlignment="1">
      <alignment horizontal="right"/>
    </xf>
    <xf numFmtId="0" fontId="1" fillId="17" borderId="13" xfId="1" quotePrefix="1" applyNumberFormat="1" applyFill="1" applyBorder="1" applyAlignment="1">
      <alignment horizontal="right" vertical="top"/>
    </xf>
    <xf numFmtId="2" fontId="1" fillId="17" borderId="13" xfId="1" applyNumberFormat="1" applyFill="1" applyBorder="1" applyAlignment="1">
      <alignment horizontal="right"/>
    </xf>
    <xf numFmtId="2" fontId="1" fillId="17" borderId="13" xfId="1" applyNumberFormat="1" applyFill="1" applyBorder="1"/>
    <xf numFmtId="0" fontId="1" fillId="17" borderId="13" xfId="1" applyFill="1" applyBorder="1"/>
    <xf numFmtId="0" fontId="1" fillId="17" borderId="0" xfId="1" applyFill="1" applyBorder="1"/>
    <xf numFmtId="0" fontId="1" fillId="17" borderId="8" xfId="1" applyFill="1" applyBorder="1"/>
    <xf numFmtId="0" fontId="1" fillId="17" borderId="6" xfId="1" applyFill="1" applyBorder="1"/>
    <xf numFmtId="0" fontId="1" fillId="17" borderId="7" xfId="1" applyFill="1" applyBorder="1"/>
    <xf numFmtId="0" fontId="2" fillId="17" borderId="13" xfId="1" applyFont="1" applyFill="1" applyBorder="1" applyAlignment="1">
      <alignment horizontal="left"/>
    </xf>
    <xf numFmtId="176" fontId="11" fillId="17" borderId="13" xfId="1" applyNumberFormat="1" applyFont="1" applyFill="1" applyBorder="1" applyAlignment="1">
      <alignment horizontal="left"/>
    </xf>
    <xf numFmtId="1" fontId="1" fillId="17" borderId="13" xfId="0" applyNumberFormat="1" applyFont="1" applyFill="1" applyBorder="1"/>
    <xf numFmtId="1" fontId="1" fillId="17" borderId="13" xfId="1" applyNumberFormat="1" applyFill="1" applyBorder="1"/>
    <xf numFmtId="0" fontId="1" fillId="17" borderId="21" xfId="1" applyFill="1" applyBorder="1"/>
    <xf numFmtId="0" fontId="3" fillId="17" borderId="13" xfId="1" applyFont="1" applyFill="1" applyBorder="1" applyAlignment="1">
      <alignment horizontal="left"/>
    </xf>
    <xf numFmtId="175" fontId="36" fillId="17" borderId="13" xfId="1" applyNumberFormat="1" applyFont="1" applyFill="1" applyBorder="1" applyAlignment="1">
      <alignment horizontal="left"/>
    </xf>
    <xf numFmtId="0" fontId="1" fillId="17" borderId="0" xfId="0" applyFont="1" applyFill="1"/>
    <xf numFmtId="170" fontId="11" fillId="17" borderId="13" xfId="1" applyNumberFormat="1" applyFont="1" applyFill="1" applyBorder="1" applyAlignment="1">
      <alignment horizontal="left"/>
    </xf>
    <xf numFmtId="169" fontId="11" fillId="17" borderId="13" xfId="1" applyNumberFormat="1" applyFont="1" applyFill="1" applyBorder="1" applyAlignment="1">
      <alignment horizontal="left"/>
    </xf>
    <xf numFmtId="0" fontId="3" fillId="17" borderId="13" xfId="1" applyFont="1" applyFill="1" applyBorder="1" applyAlignment="1">
      <alignment horizontal="right"/>
    </xf>
    <xf numFmtId="0" fontId="1" fillId="17" borderId="1" xfId="0" applyFont="1" applyFill="1" applyBorder="1"/>
    <xf numFmtId="171" fontId="1" fillId="17" borderId="13" xfId="0" applyNumberFormat="1" applyFont="1" applyFill="1" applyBorder="1"/>
    <xf numFmtId="171" fontId="1" fillId="17" borderId="13" xfId="1" applyNumberFormat="1" applyFill="1" applyBorder="1" applyAlignment="1">
      <alignment horizontal="right" vertical="center"/>
    </xf>
    <xf numFmtId="171" fontId="1" fillId="17" borderId="13" xfId="1" applyNumberFormat="1" applyFill="1" applyBorder="1"/>
    <xf numFmtId="2" fontId="35" fillId="17" borderId="13" xfId="1" applyNumberFormat="1" applyFont="1" applyFill="1" applyBorder="1"/>
    <xf numFmtId="0" fontId="10" fillId="17" borderId="10" xfId="1" applyFont="1" applyFill="1" applyBorder="1"/>
    <xf numFmtId="0" fontId="10" fillId="17" borderId="4" xfId="1" applyFont="1" applyFill="1" applyBorder="1"/>
    <xf numFmtId="166" fontId="1" fillId="17" borderId="4" xfId="14" applyFont="1" applyFill="1" applyBorder="1"/>
    <xf numFmtId="166" fontId="1" fillId="17" borderId="0" xfId="14" applyFont="1" applyFill="1" applyBorder="1"/>
    <xf numFmtId="0" fontId="1" fillId="17" borderId="11" xfId="1" applyFill="1" applyBorder="1"/>
    <xf numFmtId="0" fontId="35" fillId="17" borderId="6" xfId="1" applyFont="1" applyFill="1" applyBorder="1" applyAlignment="1">
      <alignment horizontal="center"/>
    </xf>
    <xf numFmtId="166" fontId="35" fillId="17" borderId="6" xfId="14" applyFont="1" applyFill="1" applyBorder="1" applyAlignment="1">
      <alignment horizontal="center"/>
    </xf>
    <xf numFmtId="166" fontId="35" fillId="17" borderId="0" xfId="14" applyFont="1" applyFill="1" applyBorder="1" applyAlignment="1">
      <alignment horizontal="center"/>
    </xf>
    <xf numFmtId="0" fontId="1" fillId="17" borderId="1" xfId="1" applyFill="1" applyBorder="1"/>
    <xf numFmtId="174" fontId="1" fillId="17" borderId="25" xfId="14" applyNumberFormat="1" applyFont="1" applyFill="1" applyBorder="1"/>
    <xf numFmtId="0" fontId="1" fillId="17" borderId="9" xfId="1" applyFill="1" applyBorder="1"/>
    <xf numFmtId="174" fontId="1" fillId="17" borderId="2" xfId="14" applyNumberFormat="1" applyFont="1" applyFill="1" applyBorder="1"/>
    <xf numFmtId="174" fontId="1" fillId="17" borderId="0" xfId="14" applyNumberFormat="1" applyFont="1" applyFill="1" applyBorder="1"/>
    <xf numFmtId="0" fontId="1" fillId="17" borderId="10" xfId="1" applyFill="1" applyBorder="1"/>
    <xf numFmtId="0" fontId="1" fillId="17" borderId="4" xfId="1" applyFill="1" applyBorder="1"/>
    <xf numFmtId="174" fontId="1" fillId="17" borderId="4" xfId="14" applyNumberFormat="1" applyFont="1" applyFill="1" applyBorder="1"/>
    <xf numFmtId="0" fontId="35" fillId="17" borderId="0" xfId="0" applyFont="1" applyFill="1"/>
    <xf numFmtId="0" fontId="35" fillId="17" borderId="1" xfId="0" applyFont="1" applyFill="1" applyBorder="1"/>
    <xf numFmtId="0" fontId="6" fillId="4" borderId="0" xfId="11" applyFont="1" applyFill="1" applyAlignment="1">
      <alignment horizontal="left" wrapText="1"/>
    </xf>
    <xf numFmtId="0" fontId="6" fillId="4" borderId="0" xfId="11" applyFont="1" applyFill="1"/>
    <xf numFmtId="0" fontId="22" fillId="4" borderId="0" xfId="2" applyFont="1" applyFill="1" applyAlignment="1">
      <alignment horizontal="center"/>
    </xf>
    <xf numFmtId="0" fontId="32" fillId="4" borderId="0" xfId="2" applyFont="1" applyFill="1" applyAlignment="1">
      <alignment horizontal="left" wrapText="1"/>
    </xf>
    <xf numFmtId="0" fontId="6" fillId="4" borderId="0" xfId="2" applyFont="1" applyFill="1" applyAlignment="1">
      <alignment horizontal="left" wrapText="1"/>
    </xf>
    <xf numFmtId="0" fontId="22" fillId="13" borderId="13" xfId="2" applyFont="1" applyFill="1" applyBorder="1" applyAlignment="1">
      <alignment horizontal="center" vertical="center" wrapText="1"/>
    </xf>
  </cellXfs>
  <cellStyles count="15">
    <cellStyle name="Accent6" xfId="1" builtinId="49"/>
    <cellStyle name="Comma" xfId="14" builtinId="3"/>
    <cellStyle name="Hyperlink" xfId="12" builtinId="8"/>
    <cellStyle name="Hyperlink 2" xfId="13" xr:uid="{777434B4-862D-41DD-9C92-2817FA2B3A4D}"/>
    <cellStyle name="Normal" xfId="0" builtinId="0"/>
    <cellStyle name="Normal 10 10" xfId="4" xr:uid="{ABD4F349-4AE1-4899-B444-8E720C27D7EC}"/>
    <cellStyle name="Normal 14" xfId="5" xr:uid="{9BC2B832-EA56-4465-9A0B-059CE8488CE9}"/>
    <cellStyle name="Normal 2" xfId="2" xr:uid="{AEE87D91-746D-4FCD-AC6F-34FF6CBAE49C}"/>
    <cellStyle name="Normal 2 3 10 4" xfId="11" xr:uid="{5A019445-07F9-4286-BE0E-4B20F2EC005E}"/>
    <cellStyle name="Normal 228" xfId="6" xr:uid="{95C063C9-86FD-4EA0-B581-5605248855FB}"/>
    <cellStyle name="Normal 232" xfId="7" xr:uid="{2F2FECDB-E0C9-4821-9208-48707AFCE25E}"/>
    <cellStyle name="Normal 233" xfId="8" xr:uid="{8F0CE0E1-F0CB-4715-BFC1-A84CCEEF4FE9}"/>
    <cellStyle name="Normal 98" xfId="9" xr:uid="{477BAAF7-787D-49DC-BC68-4ABBE9732AC9}"/>
    <cellStyle name="Percent 2" xfId="3" xr:uid="{F51B73E7-B8EE-4BF3-84D0-31EC939CD276}"/>
    <cellStyle name="Tmpl_ModelData" xfId="10" xr:uid="{C5FB7290-E69F-42D4-B90F-9134E08D609E}"/>
  </cellStyles>
  <dxfs count="8">
    <dxf>
      <font>
        <b val="0"/>
        <i val="0"/>
        <strike val="0"/>
        <condense val="0"/>
        <extend val="0"/>
        <outline val="0"/>
        <shadow val="0"/>
        <u val="none"/>
        <vertAlign val="baseline"/>
        <sz val="11"/>
        <color theme="0"/>
        <name val="Calibri"/>
        <family val="2"/>
        <scheme val="minor"/>
      </font>
      <fill>
        <patternFill patternType="solid">
          <fgColor indexed="64"/>
          <bgColor theme="9"/>
        </patternFill>
      </fill>
      <alignment horizontal="left" vertical="top"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0"/>
        <name val="Times New Roman"/>
        <family val="1"/>
        <scheme val="none"/>
      </font>
      <numFmt numFmtId="168" formatCode="0.000"/>
      <fill>
        <patternFill patternType="solid">
          <fgColor indexed="64"/>
          <bgColor theme="9"/>
        </patternFill>
      </fill>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Times New Roman"/>
        <family val="1"/>
        <scheme val="none"/>
      </font>
      <fill>
        <patternFill patternType="solid">
          <fgColor indexed="64"/>
          <bgColor theme="9"/>
        </patternFill>
      </fill>
      <alignment horizontal="righ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Times New Roman"/>
        <family val="1"/>
        <scheme val="none"/>
      </font>
      <numFmt numFmtId="171" formatCode="0.0000"/>
      <fill>
        <patternFill patternType="solid">
          <fgColor indexed="64"/>
          <bgColor theme="9"/>
        </patternFill>
      </fill>
      <alignment horizontal="righ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Times New Roman"/>
        <family val="1"/>
        <scheme val="none"/>
      </font>
      <fill>
        <patternFill patternType="solid">
          <fgColor indexed="64"/>
          <bgColor theme="9"/>
        </patternFill>
      </fill>
      <alignment horizontal="left"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patternFill>
      </fill>
      <alignment horizontal="left"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42"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externalLink" Target="externalLinks/externalLink18.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styles" Target="styles.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xdr:colOff>
      <xdr:row>0</xdr:row>
      <xdr:rowOff>20949</xdr:rowOff>
    </xdr:from>
    <xdr:to>
      <xdr:col>13</xdr:col>
      <xdr:colOff>17145</xdr:colOff>
      <xdr:row>86</xdr:row>
      <xdr:rowOff>169333</xdr:rowOff>
    </xdr:to>
    <xdr:sp macro="" textlink="">
      <xdr:nvSpPr>
        <xdr:cNvPr id="2" name="TextBox 1">
          <a:extLst>
            <a:ext uri="{FF2B5EF4-FFF2-40B4-BE49-F238E27FC236}">
              <a16:creationId xmlns:a16="http://schemas.microsoft.com/office/drawing/2014/main" id="{9D351F44-7AAA-486F-9CA5-27CB4C376081}"/>
            </a:ext>
          </a:extLst>
        </xdr:cNvPr>
        <xdr:cNvSpPr txBox="1"/>
      </xdr:nvSpPr>
      <xdr:spPr>
        <a:xfrm>
          <a:off x="2" y="20949"/>
          <a:ext cx="9584476" cy="15621217"/>
        </a:xfrm>
        <a:prstGeom prst="rect">
          <a:avLst/>
        </a:prstGeom>
        <a:solidFill>
          <a:schemeClr val="tx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u="sng">
              <a:solidFill>
                <a:schemeClr val="bg1"/>
              </a:solidFill>
              <a:effectLst/>
              <a:latin typeface="+mn-lt"/>
              <a:ea typeface="+mn-ea"/>
              <a:cs typeface="+mn-cs"/>
            </a:rPr>
            <a:t>NET PRESENT SOCIAL COST MODEL</a:t>
          </a:r>
          <a:r>
            <a:rPr lang="en-GB" sz="1100" b="1" u="sng" baseline="0">
              <a:solidFill>
                <a:schemeClr val="bg1"/>
              </a:solidFill>
              <a:effectLst/>
              <a:latin typeface="+mn-lt"/>
              <a:ea typeface="+mn-ea"/>
              <a:cs typeface="+mn-cs"/>
            </a:rPr>
            <a:t> FOR SOLAR PANEL  (PV) INSTALLATIONS</a:t>
          </a:r>
          <a:endParaRPr lang="en-GB" sz="1100" b="1" u="sng">
            <a:solidFill>
              <a:schemeClr val="bg1"/>
            </a:solidFill>
            <a:effectLst/>
            <a:latin typeface="+mn-lt"/>
            <a:ea typeface="+mn-ea"/>
            <a:cs typeface="+mn-cs"/>
          </a:endParaRPr>
        </a:p>
        <a:p>
          <a:r>
            <a:rPr lang="en-GB" sz="1100">
              <a:solidFill>
                <a:schemeClr val="bg1"/>
              </a:solidFill>
              <a:effectLst/>
              <a:latin typeface="+mn-lt"/>
              <a:ea typeface="+mn-ea"/>
              <a:cs typeface="+mn-cs"/>
            </a:rPr>
            <a:t>The model spreadsheet included in this file is for widespread use in calculating Net Present Social Costs (or Net Present Social Values) in public sector economic appraisals</a:t>
          </a:r>
          <a:r>
            <a:rPr lang="en-GB" sz="1100" baseline="0">
              <a:solidFill>
                <a:schemeClr val="bg1"/>
              </a:solidFill>
              <a:effectLst/>
              <a:latin typeface="+mn-lt"/>
              <a:ea typeface="+mn-ea"/>
              <a:cs typeface="+mn-cs"/>
            </a:rPr>
            <a:t> for the installations of solar panels</a:t>
          </a:r>
          <a:r>
            <a:rPr lang="en-GB" sz="1100">
              <a:solidFill>
                <a:schemeClr val="bg1"/>
              </a:solidFill>
              <a:effectLst/>
              <a:latin typeface="+mn-lt"/>
              <a:ea typeface="+mn-ea"/>
              <a:cs typeface="+mn-cs"/>
            </a:rPr>
            <a:t>. It is consistent with the requirements of Better Business Cases NI and HMT</a:t>
          </a:r>
          <a:r>
            <a:rPr lang="en-GB" sz="1100" baseline="0">
              <a:solidFill>
                <a:schemeClr val="bg1"/>
              </a:solidFill>
              <a:effectLst/>
              <a:latin typeface="+mn-lt"/>
              <a:ea typeface="+mn-ea"/>
              <a:cs typeface="+mn-cs"/>
            </a:rPr>
            <a:t> Green Book guidance</a:t>
          </a:r>
          <a:r>
            <a:rPr lang="en-GB" sz="1100">
              <a:solidFill>
                <a:schemeClr val="bg1"/>
              </a:solidFill>
              <a:effectLst/>
              <a:latin typeface="+mn-lt"/>
              <a:ea typeface="+mn-ea"/>
              <a:cs typeface="+mn-cs"/>
            </a:rPr>
            <a:t>. It is recommended that you read all of the following brief notes before using the spreadsheets.</a:t>
          </a:r>
        </a:p>
        <a:p>
          <a:r>
            <a:rPr lang="en-GB" sz="1100">
              <a:solidFill>
                <a:schemeClr val="bg1"/>
              </a:solidFill>
              <a:effectLst/>
              <a:latin typeface="+mn-lt"/>
              <a:ea typeface="+mn-ea"/>
              <a:cs typeface="+mn-cs"/>
            </a:rPr>
            <a:t> </a:t>
          </a:r>
        </a:p>
        <a:p>
          <a:r>
            <a:rPr lang="en-GB" sz="1100" b="1" u="sng">
              <a:solidFill>
                <a:schemeClr val="bg1"/>
              </a:solidFill>
              <a:effectLst/>
              <a:latin typeface="+mn-lt"/>
              <a:ea typeface="+mn-ea"/>
              <a:cs typeface="+mn-cs"/>
            </a:rPr>
            <a:t>HOW TO USE THESE SPREADSHEETS</a:t>
          </a:r>
        </a:p>
        <a:p>
          <a:endParaRPr lang="en-GB" sz="1100" b="1" u="sng">
            <a:solidFill>
              <a:schemeClr val="bg1"/>
            </a:solidFill>
            <a:effectLst/>
            <a:latin typeface="+mn-lt"/>
            <a:ea typeface="+mn-ea"/>
            <a:cs typeface="+mn-cs"/>
          </a:endParaRPr>
        </a:p>
        <a:p>
          <a:r>
            <a:rPr lang="en-GB" sz="1100" b="1" u="sng">
              <a:solidFill>
                <a:schemeClr val="bg1"/>
              </a:solidFill>
              <a:effectLst/>
              <a:latin typeface="+mn-lt"/>
              <a:ea typeface="+mn-ea"/>
              <a:cs typeface="+mn-cs"/>
            </a:rPr>
            <a:t>Inserting Values into the Spreadsheets</a:t>
          </a:r>
        </a:p>
        <a:p>
          <a:r>
            <a:rPr lang="en-GB" sz="1100">
              <a:solidFill>
                <a:schemeClr val="bg1"/>
              </a:solidFill>
              <a:effectLst/>
              <a:latin typeface="+mn-lt"/>
              <a:ea typeface="+mn-ea"/>
              <a:cs typeface="+mn-cs"/>
            </a:rPr>
            <a:t>The spreadsheets contain all the formulae needed to do the calculations. All the user has to do is insert the relevant costs and benefits in the appropriate blank white cells and the formulae will do the rest.  </a:t>
          </a:r>
          <a:r>
            <a:rPr lang="en-GB" sz="1100" b="1" u="sng">
              <a:solidFill>
                <a:schemeClr val="accent2"/>
              </a:solidFill>
              <a:effectLst/>
              <a:latin typeface="+mn-lt"/>
              <a:ea typeface="+mn-ea"/>
              <a:cs typeface="+mn-cs"/>
            </a:rPr>
            <a:t>Values should only be inserted in the blank white cells of the spreadsheets. Do not insert values in the blue cells as they contain formulae. Please ensure</a:t>
          </a:r>
          <a:r>
            <a:rPr lang="en-GB" sz="1100" b="1" u="sng" baseline="0">
              <a:solidFill>
                <a:schemeClr val="accent2"/>
              </a:solidFill>
              <a:effectLst/>
              <a:latin typeface="+mn-lt"/>
              <a:ea typeface="+mn-ea"/>
              <a:cs typeface="+mn-cs"/>
            </a:rPr>
            <a:t> the year of procurement is selected. </a:t>
          </a:r>
          <a:endParaRPr lang="en-GB" sz="1100" b="1" u="sng">
            <a:solidFill>
              <a:schemeClr val="accent2"/>
            </a:solidFill>
            <a:effectLst/>
            <a:latin typeface="+mn-lt"/>
            <a:ea typeface="+mn-ea"/>
            <a:cs typeface="+mn-cs"/>
          </a:endParaRPr>
        </a:p>
        <a:p>
          <a:endParaRPr lang="en-GB" sz="1100">
            <a:solidFill>
              <a:schemeClr val="bg1"/>
            </a:solidFill>
            <a:effectLst/>
            <a:latin typeface="+mn-lt"/>
            <a:ea typeface="+mn-ea"/>
            <a:cs typeface="+mn-cs"/>
          </a:endParaRPr>
        </a:p>
        <a:p>
          <a:r>
            <a:rPr lang="en-GB" sz="1100" b="1">
              <a:solidFill>
                <a:schemeClr val="bg1"/>
              </a:solidFill>
              <a:effectLst/>
              <a:latin typeface="+mn-lt"/>
              <a:ea typeface="+mn-ea"/>
              <a:cs typeface="+mn-cs"/>
            </a:rPr>
            <a:t>Do not put a minus sign in front of any of the figures inserted into the spreadsheets</a:t>
          </a:r>
          <a:r>
            <a:rPr lang="en-GB" sz="1100">
              <a:solidFill>
                <a:schemeClr val="bg1"/>
              </a:solidFill>
              <a:effectLst/>
              <a:latin typeface="+mn-lt"/>
              <a:ea typeface="+mn-ea"/>
              <a:cs typeface="+mn-cs"/>
            </a:rPr>
            <a:t>. </a:t>
          </a:r>
          <a:endParaRPr lang="en-GB">
            <a:solidFill>
              <a:schemeClr val="bg1"/>
            </a:solidFill>
            <a:effectLst/>
            <a:latin typeface="+mn-lt"/>
          </a:endParaRPr>
        </a:p>
        <a:p>
          <a:r>
            <a:rPr lang="en-GB" sz="1100">
              <a:solidFill>
                <a:schemeClr val="bg1"/>
              </a:solidFill>
              <a:effectLst/>
              <a:latin typeface="+mn-lt"/>
              <a:ea typeface="+mn-ea"/>
              <a:cs typeface="+mn-cs"/>
            </a:rPr>
            <a:t>The formulae are set up to calculate all the necessary totals and sub-totals, and will automatically </a:t>
          </a:r>
          <a:r>
            <a:rPr lang="en-GB" sz="1100" b="1">
              <a:solidFill>
                <a:schemeClr val="bg1"/>
              </a:solidFill>
              <a:effectLst/>
              <a:latin typeface="+mn-lt"/>
              <a:ea typeface="+mn-ea"/>
              <a:cs typeface="+mn-cs"/>
            </a:rPr>
            <a:t>show a minus sign in front of a net benefit</a:t>
          </a:r>
          <a:r>
            <a:rPr lang="en-GB" sz="1100">
              <a:solidFill>
                <a:schemeClr val="bg1"/>
              </a:solidFill>
              <a:effectLst/>
              <a:latin typeface="+mn-lt"/>
              <a:ea typeface="+mn-ea"/>
              <a:cs typeface="+mn-cs"/>
            </a:rPr>
            <a:t>.  Inserting a minus sign in front of a benefit (e.g. a residual value) will cause the formulae to calculate incorrectly. The final total NPSC figure will automatically show a minus sign when there is a positive NPSV result.</a:t>
          </a:r>
          <a:endParaRPr lang="en-GB">
            <a:solidFill>
              <a:schemeClr val="bg1"/>
            </a:solidFill>
            <a:effectLst/>
            <a:latin typeface="+mn-lt"/>
          </a:endParaRPr>
        </a:p>
        <a:p>
          <a:r>
            <a:rPr lang="en-GB" sz="1100">
              <a:solidFill>
                <a:schemeClr val="bg1"/>
              </a:solidFill>
              <a:effectLst/>
              <a:latin typeface="+mn-lt"/>
              <a:ea typeface="+mn-ea"/>
              <a:cs typeface="+mn-cs"/>
            </a:rPr>
            <a:t> </a:t>
          </a:r>
        </a:p>
        <a:p>
          <a:r>
            <a:rPr lang="en-GB" sz="1100">
              <a:solidFill>
                <a:schemeClr val="bg1"/>
              </a:solidFill>
              <a:effectLst/>
              <a:latin typeface="+mn-lt"/>
              <a:ea typeface="+mn-ea"/>
              <a:cs typeface="+mn-cs"/>
            </a:rPr>
            <a:t> </a:t>
          </a:r>
        </a:p>
        <a:p>
          <a:r>
            <a:rPr lang="en-GB" sz="1100">
              <a:solidFill>
                <a:schemeClr val="bg1"/>
              </a:solidFill>
              <a:effectLst/>
              <a:latin typeface="+mn-lt"/>
              <a:ea typeface="+mn-ea"/>
              <a:cs typeface="+mn-cs"/>
            </a:rPr>
            <a:t>The percentages for costs in </a:t>
          </a:r>
          <a:r>
            <a:rPr lang="en-GB" sz="1100">
              <a:solidFill>
                <a:srgbClr val="FFFF00"/>
              </a:solidFill>
              <a:effectLst/>
              <a:latin typeface="+mn-lt"/>
              <a:ea typeface="+mn-ea"/>
              <a:cs typeface="+mn-cs"/>
            </a:rPr>
            <a:t>yellow font</a:t>
          </a:r>
          <a:r>
            <a:rPr lang="en-GB" sz="1100">
              <a:solidFill>
                <a:schemeClr val="bg1"/>
              </a:solidFill>
              <a:effectLst/>
              <a:latin typeface="+mn-lt"/>
              <a:ea typeface="+mn-ea"/>
              <a:cs typeface="+mn-cs"/>
            </a:rPr>
            <a:t> can be changed in the formula bar or in the cell itself, for example -</a:t>
          </a:r>
        </a:p>
        <a:p>
          <a:endParaRPr lang="en-GB" sz="1100">
            <a:solidFill>
              <a:schemeClr val="tx1"/>
            </a:solidFill>
            <a:effectLst/>
            <a:latin typeface="+mn-lt"/>
            <a:ea typeface="+mn-ea"/>
            <a:cs typeface="+mn-cs"/>
          </a:endParaRPr>
        </a:p>
        <a:p>
          <a:endParaRPr lang="en-GB" sz="1100">
            <a:solidFill>
              <a:schemeClr val="tx1"/>
            </a:solidFill>
            <a:effectLst/>
            <a:latin typeface="+mn-lt"/>
            <a:ea typeface="+mn-ea"/>
            <a:cs typeface="+mn-cs"/>
          </a:endParaRPr>
        </a:p>
        <a:p>
          <a:endParaRPr lang="en-GB" sz="1100">
            <a:solidFill>
              <a:schemeClr val="tx1"/>
            </a:solidFill>
            <a:effectLst/>
            <a:latin typeface="+mn-lt"/>
            <a:ea typeface="+mn-ea"/>
            <a:cs typeface="+mn-cs"/>
          </a:endParaRPr>
        </a:p>
        <a:p>
          <a:endParaRPr lang="en-GB" sz="1100">
            <a:solidFill>
              <a:schemeClr val="tx1"/>
            </a:solidFill>
            <a:effectLst/>
            <a:latin typeface="+mn-lt"/>
            <a:ea typeface="+mn-ea"/>
            <a:cs typeface="+mn-cs"/>
          </a:endParaRPr>
        </a:p>
        <a:p>
          <a:endParaRPr lang="en-GB" sz="1100">
            <a:solidFill>
              <a:schemeClr val="tx1"/>
            </a:solidFill>
            <a:effectLst/>
            <a:latin typeface="+mn-lt"/>
            <a:ea typeface="+mn-ea"/>
            <a:cs typeface="+mn-cs"/>
          </a:endParaRPr>
        </a:p>
        <a:p>
          <a:r>
            <a:rPr lang="en-GB" sz="1100">
              <a:solidFill>
                <a:schemeClr val="tx1"/>
              </a:solidFill>
              <a:effectLst/>
              <a:latin typeface="+mn-lt"/>
              <a:ea typeface="+mn-ea"/>
              <a:cs typeface="+mn-cs"/>
            </a:rPr>
            <a:t> </a:t>
          </a:r>
          <a:endParaRPr lang="en-GB" sz="1100" baseline="0">
            <a:solidFill>
              <a:schemeClr val="tx1"/>
            </a:solidFill>
            <a:effectLst/>
            <a:latin typeface="+mn-lt"/>
            <a:ea typeface="+mn-ea"/>
            <a:cs typeface="+mn-cs"/>
          </a:endParaRPr>
        </a:p>
        <a:p>
          <a:endParaRPr lang="en-GB" sz="1100" baseline="0">
            <a:solidFill>
              <a:schemeClr val="tx1"/>
            </a:solidFill>
            <a:effectLst/>
            <a:latin typeface="+mn-lt"/>
            <a:ea typeface="+mn-ea"/>
            <a:cs typeface="+mn-cs"/>
          </a:endParaRPr>
        </a:p>
        <a:p>
          <a:endParaRPr lang="en-GB" sz="1100" baseline="0">
            <a:solidFill>
              <a:schemeClr val="tx1"/>
            </a:solidFill>
            <a:effectLst/>
            <a:latin typeface="+mn-lt"/>
            <a:ea typeface="+mn-ea"/>
            <a:cs typeface="+mn-cs"/>
          </a:endParaRPr>
        </a:p>
        <a:p>
          <a:endParaRPr lang="en-GB" sz="1100" baseline="0">
            <a:solidFill>
              <a:schemeClr val="tx1"/>
            </a:solidFill>
            <a:effectLst/>
            <a:latin typeface="+mn-lt"/>
            <a:ea typeface="+mn-ea"/>
            <a:cs typeface="+mn-cs"/>
          </a:endParaRPr>
        </a:p>
        <a:p>
          <a:endParaRPr lang="en-GB" sz="1100" baseline="0">
            <a:solidFill>
              <a:schemeClr val="tx1"/>
            </a:solidFill>
            <a:effectLst/>
            <a:latin typeface="+mn-lt"/>
            <a:ea typeface="+mn-ea"/>
            <a:cs typeface="+mn-cs"/>
          </a:endParaRPr>
        </a:p>
        <a:p>
          <a:endParaRPr lang="en-GB" sz="1100" baseline="0">
            <a:solidFill>
              <a:schemeClr val="tx1"/>
            </a:solidFill>
            <a:effectLst/>
            <a:latin typeface="+mn-lt"/>
            <a:ea typeface="+mn-ea"/>
            <a:cs typeface="+mn-cs"/>
          </a:endParaRPr>
        </a:p>
        <a:p>
          <a:endParaRPr lang="en-GB" sz="1100" baseline="0">
            <a:solidFill>
              <a:schemeClr val="tx1"/>
            </a:solidFill>
            <a:effectLst/>
            <a:latin typeface="+mn-lt"/>
            <a:ea typeface="+mn-ea"/>
            <a:cs typeface="+mn-cs"/>
          </a:endParaRPr>
        </a:p>
        <a:p>
          <a:r>
            <a:rPr lang="en-GB" sz="1100" baseline="0">
              <a:solidFill>
                <a:schemeClr val="bg1"/>
              </a:solidFill>
              <a:effectLst/>
              <a:latin typeface="+mn-lt"/>
              <a:ea typeface="+mn-ea"/>
              <a:cs typeface="+mn-cs"/>
            </a:rPr>
            <a:t>The Results Summary sheet allows for sensitivity analysis by testing the central/low/high scenarios for energy costs and carbon values. </a:t>
          </a:r>
          <a:endParaRPr lang="en-GB" sz="1100">
            <a:solidFill>
              <a:schemeClr val="bg1"/>
            </a:solidFill>
            <a:effectLst/>
            <a:latin typeface="+mn-lt"/>
            <a:ea typeface="+mn-ea"/>
            <a:cs typeface="+mn-cs"/>
          </a:endParaRPr>
        </a:p>
        <a:p>
          <a:endParaRPr lang="en-GB" sz="1100">
            <a:solidFill>
              <a:schemeClr val="bg1"/>
            </a:solidFill>
            <a:effectLst/>
            <a:latin typeface="+mn-lt"/>
            <a:ea typeface="+mn-ea"/>
            <a:cs typeface="+mn-cs"/>
          </a:endParaRPr>
        </a:p>
        <a:p>
          <a:r>
            <a:rPr lang="en-GB" sz="1100" b="1" u="sng">
              <a:solidFill>
                <a:schemeClr val="bg1"/>
              </a:solidFill>
              <a:effectLst/>
              <a:latin typeface="+mn-lt"/>
              <a:ea typeface="+mn-ea"/>
              <a:cs typeface="+mn-cs"/>
            </a:rPr>
            <a:t>Options</a:t>
          </a:r>
        </a:p>
        <a:p>
          <a:r>
            <a:rPr lang="en-GB" sz="1100" b="0" u="none">
              <a:solidFill>
                <a:schemeClr val="bg1"/>
              </a:solidFill>
              <a:effectLst/>
              <a:latin typeface="+mn-lt"/>
              <a:ea typeface="+mn-ea"/>
              <a:cs typeface="+mn-cs"/>
            </a:rPr>
            <a:t>Examples of options may be those based around the size or scale of PV installation,</a:t>
          </a:r>
          <a:r>
            <a:rPr lang="en-GB" sz="1100" b="0" u="none" baseline="0">
              <a:solidFill>
                <a:schemeClr val="bg1"/>
              </a:solidFill>
              <a:effectLst/>
              <a:latin typeface="+mn-lt"/>
              <a:ea typeface="+mn-ea"/>
              <a:cs typeface="+mn-cs"/>
            </a:rPr>
            <a:t> or comparing costs of providers. The 'do something' options can then be compared to the business as usual (BAU) using the results summary to show the difference in costs and benefits across the options.  </a:t>
          </a:r>
          <a:r>
            <a:rPr lang="en-GB" sz="1100" b="0" u="none">
              <a:solidFill>
                <a:schemeClr val="bg1"/>
              </a:solidFill>
              <a:effectLst/>
              <a:latin typeface="+mn-lt"/>
              <a:ea typeface="+mn-ea"/>
              <a:cs typeface="+mn-cs"/>
            </a:rPr>
            <a:t> </a:t>
          </a:r>
        </a:p>
        <a:p>
          <a:endParaRPr lang="en-GB" sz="1100">
            <a:solidFill>
              <a:schemeClr val="bg1"/>
            </a:solidFill>
            <a:effectLst/>
            <a:latin typeface="+mn-lt"/>
            <a:ea typeface="+mn-ea"/>
            <a:cs typeface="+mn-cs"/>
          </a:endParaRPr>
        </a:p>
        <a:p>
          <a:r>
            <a:rPr lang="en-GB" sz="1100" b="1" u="sng">
              <a:solidFill>
                <a:schemeClr val="bg1"/>
              </a:solidFill>
              <a:effectLst/>
              <a:latin typeface="+mn-lt"/>
              <a:ea typeface="+mn-ea"/>
              <a:cs typeface="+mn-cs"/>
            </a:rPr>
            <a:t>Costs and Benefits</a:t>
          </a:r>
        </a:p>
        <a:p>
          <a:r>
            <a:rPr lang="en-GB" sz="1100">
              <a:solidFill>
                <a:schemeClr val="bg1"/>
              </a:solidFill>
              <a:effectLst/>
              <a:latin typeface="+mn-lt"/>
              <a:ea typeface="+mn-ea"/>
              <a:cs typeface="+mn-cs"/>
            </a:rPr>
            <a:t>Costs and benefits should be shown in detail. Each cost and benefit item should be identified in the left column of the spreadsheet, with relevant year by year figures shown in the corresponding rows.</a:t>
          </a:r>
        </a:p>
        <a:p>
          <a:endParaRPr lang="en-GB" sz="1100">
            <a:solidFill>
              <a:schemeClr val="bg1"/>
            </a:solidFill>
            <a:effectLst/>
            <a:latin typeface="+mn-lt"/>
            <a:ea typeface="+mn-ea"/>
            <a:cs typeface="+mn-cs"/>
          </a:endParaRPr>
        </a:p>
        <a:p>
          <a:r>
            <a:rPr lang="en-GB" sz="1100">
              <a:solidFill>
                <a:schemeClr val="bg1"/>
              </a:solidFill>
              <a:effectLst/>
              <a:latin typeface="+mn-lt"/>
              <a:ea typeface="+mn-ea"/>
              <a:cs typeface="+mn-cs"/>
            </a:rPr>
            <a:t>It may be necessary to add extra rows if there are a large number of cost or benefit items to include.</a:t>
          </a:r>
        </a:p>
        <a:p>
          <a:endParaRPr lang="en-GB" sz="1100">
            <a:solidFill>
              <a:schemeClr val="bg1"/>
            </a:solidFill>
            <a:effectLst/>
            <a:latin typeface="+mn-lt"/>
            <a:ea typeface="+mn-ea"/>
            <a:cs typeface="+mn-cs"/>
          </a:endParaRPr>
        </a:p>
        <a:p>
          <a:r>
            <a:rPr lang="en-GB" sz="1100">
              <a:solidFill>
                <a:schemeClr val="bg1"/>
              </a:solidFill>
              <a:effectLst/>
              <a:latin typeface="+mn-lt"/>
              <a:ea typeface="+mn-ea"/>
              <a:cs typeface="+mn-cs"/>
            </a:rPr>
            <a:t>Note that</a:t>
          </a:r>
          <a:r>
            <a:rPr lang="en-GB" sz="1100" baseline="0">
              <a:solidFill>
                <a:schemeClr val="bg1"/>
              </a:solidFill>
              <a:effectLst/>
              <a:latin typeface="+mn-lt"/>
              <a:ea typeface="+mn-ea"/>
              <a:cs typeface="+mn-cs"/>
            </a:rPr>
            <a:t> to avoid double counting, the cost of electricity should not be inputted as a revenue cost for any of the options (including the BAU). Financial savings on the electric costs are automatically calculated for each option compared to the BAU (electricity sourced from the grid) using long-run variable electricity cost as outlined in the </a:t>
          </a:r>
          <a:r>
            <a:rPr lang="en-GB" sz="1100" u="none" baseline="0">
              <a:solidFill>
                <a:schemeClr val="bg1"/>
              </a:solidFill>
              <a:effectLst/>
              <a:latin typeface="+mn-lt"/>
              <a:ea typeface="+mn-ea"/>
              <a:cs typeface="+mn-cs"/>
            </a:rPr>
            <a:t>Green Book supplementary guidance (see source below).</a:t>
          </a:r>
        </a:p>
        <a:p>
          <a:endParaRPr lang="en-GB" sz="1100" u="none" baseline="0">
            <a:solidFill>
              <a:schemeClr val="bg1"/>
            </a:solidFill>
            <a:effectLst/>
            <a:latin typeface="+mn-lt"/>
            <a:ea typeface="+mn-ea"/>
            <a:cs typeface="+mn-cs"/>
          </a:endParaRPr>
        </a:p>
        <a:p>
          <a:r>
            <a:rPr lang="en-GB" sz="1100" u="none" baseline="0">
              <a:solidFill>
                <a:schemeClr val="bg1"/>
              </a:solidFill>
              <a:effectLst/>
              <a:latin typeface="+mn-lt"/>
              <a:ea typeface="+mn-ea"/>
              <a:cs typeface="+mn-cs"/>
            </a:rPr>
            <a:t>Rebound effects have not been included in the calculator as it is assumed that total energy use will remain at the BAU level for government buildings regardless of where this is sourced from.  </a:t>
          </a:r>
        </a:p>
        <a:p>
          <a:r>
            <a:rPr lang="en-GB" sz="1100" u="none" baseline="0">
              <a:solidFill>
                <a:schemeClr val="bg1"/>
              </a:solidFill>
              <a:effectLst/>
              <a:latin typeface="+mn-lt"/>
              <a:ea typeface="+mn-ea"/>
              <a:cs typeface="+mn-cs"/>
            </a:rPr>
            <a:t> </a:t>
          </a:r>
          <a:r>
            <a:rPr lang="en-GB" sz="1100">
              <a:solidFill>
                <a:schemeClr val="bg1"/>
              </a:solidFill>
              <a:effectLst/>
              <a:latin typeface="+mn-lt"/>
              <a:ea typeface="+mn-ea"/>
              <a:cs typeface="+mn-cs"/>
            </a:rPr>
            <a:t> </a:t>
          </a:r>
        </a:p>
        <a:p>
          <a:r>
            <a:rPr lang="en-GB" sz="1100" b="1" u="sng">
              <a:solidFill>
                <a:schemeClr val="bg1"/>
              </a:solidFill>
              <a:effectLst/>
              <a:latin typeface="+mn-lt"/>
              <a:ea typeface="+mn-ea"/>
              <a:cs typeface="+mn-cs"/>
            </a:rPr>
            <a:t>Time Period for Appraisal</a:t>
          </a:r>
        </a:p>
        <a:p>
          <a:r>
            <a:rPr lang="en-GB" sz="1100">
              <a:solidFill>
                <a:schemeClr val="bg1"/>
              </a:solidFill>
              <a:effectLst/>
              <a:latin typeface="+mn-lt"/>
              <a:ea typeface="+mn-ea"/>
              <a:cs typeface="+mn-cs"/>
            </a:rPr>
            <a:t>The time period chosen should reflect the economic life of the services being appraised, or the useful life of relevant key assets, and should be sufficiently distant to cover all the important cost and benefit differences between options. In this case for photovoltaics, the useful life has been determined at 25 years.</a:t>
          </a:r>
        </a:p>
        <a:p>
          <a:r>
            <a:rPr lang="en-GB" sz="1100">
              <a:solidFill>
                <a:schemeClr val="bg1"/>
              </a:solidFill>
              <a:effectLst/>
              <a:latin typeface="+mn-lt"/>
              <a:ea typeface="+mn-ea"/>
              <a:cs typeface="+mn-cs"/>
            </a:rPr>
            <a:t> </a:t>
          </a:r>
        </a:p>
        <a:p>
          <a:r>
            <a:rPr lang="en-GB" sz="1100" b="1" u="sng">
              <a:solidFill>
                <a:schemeClr val="bg1"/>
              </a:solidFill>
              <a:latin typeface="+mn-lt"/>
            </a:rPr>
            <a:t>Solar Panel Degradation</a:t>
          </a:r>
        </a:p>
        <a:p>
          <a:pPr marL="0" marR="0" lvl="0" indent="0" defTabSz="914400" eaLnBrk="1" fontAlgn="auto" latinLnBrk="0" hangingPunct="1">
            <a:lnSpc>
              <a:spcPct val="100000"/>
            </a:lnSpc>
            <a:spcBef>
              <a:spcPts val="0"/>
            </a:spcBef>
            <a:spcAft>
              <a:spcPts val="0"/>
            </a:spcAft>
            <a:buClrTx/>
            <a:buSzTx/>
            <a:buFontTx/>
            <a:buNone/>
            <a:tabLst/>
            <a:defRPr/>
          </a:pPr>
          <a:r>
            <a:rPr lang="en-GB" sz="1100" u="none">
              <a:solidFill>
                <a:schemeClr val="bg1"/>
              </a:solidFill>
              <a:latin typeface="+mn-lt"/>
            </a:rPr>
            <a:t>Solar panel degradation comprises a series of mechanisms through which a PV module degrades and reduces its efficiency year after year. Aging is the main factor affecting solar panel degradation, this can cause corrosion, and delamination, also affecting the properties of PV materials. This is assumed to be 0.5% per annum in the</a:t>
          </a:r>
          <a:r>
            <a:rPr lang="en-GB" sz="1100" u="none" baseline="0">
              <a:solidFill>
                <a:schemeClr val="bg1"/>
              </a:solidFill>
              <a:latin typeface="+mn-lt"/>
            </a:rPr>
            <a:t> calculator based on research (see sources below) but users can amend based on specific information from suppliers. </a:t>
          </a:r>
          <a:br>
            <a:rPr lang="en-GB" sz="1100" u="none" baseline="0">
              <a:solidFill>
                <a:schemeClr val="bg1"/>
              </a:solidFill>
              <a:latin typeface="+mn-lt"/>
            </a:rPr>
          </a:br>
          <a:br>
            <a:rPr lang="en-GB" sz="1100" u="none" baseline="0">
              <a:solidFill>
                <a:schemeClr val="bg1"/>
              </a:solidFill>
              <a:latin typeface="+mn-lt"/>
            </a:rPr>
          </a:br>
          <a:r>
            <a:rPr kumimoji="0" lang="en-GB" sz="1100" b="1" i="0" u="sng" strike="noStrike" kern="0" cap="none" spc="0" normalizeH="0" baseline="0" noProof="0">
              <a:ln>
                <a:noFill/>
              </a:ln>
              <a:solidFill>
                <a:schemeClr val="bg1"/>
              </a:solidFill>
              <a:effectLst/>
              <a:uLnTx/>
              <a:uFillTx/>
              <a:latin typeface="+mn-lt"/>
              <a:ea typeface="+mn-ea"/>
              <a:cs typeface="+mn-cs"/>
            </a:rPr>
            <a:t>Sources of Information</a:t>
          </a:r>
          <a:br>
            <a:rPr kumimoji="0" lang="en-GB" sz="1100" b="1" i="0" u="sng" strike="noStrike" kern="0" cap="none" spc="0" normalizeH="0" baseline="0" noProof="0">
              <a:ln>
                <a:noFill/>
              </a:ln>
              <a:solidFill>
                <a:schemeClr val="bg1"/>
              </a:solidFill>
              <a:effectLst/>
              <a:uLnTx/>
              <a:uFillTx/>
              <a:latin typeface="+mn-lt"/>
              <a:ea typeface="+mn-ea"/>
              <a:cs typeface="+mn-cs"/>
            </a:rPr>
          </a:br>
          <a:r>
            <a:rPr kumimoji="0" lang="en-GB" sz="1100" b="0" i="0" u="none" strike="noStrike" kern="0" cap="none" spc="0" normalizeH="0" baseline="0" noProof="0">
              <a:ln>
                <a:noFill/>
              </a:ln>
              <a:solidFill>
                <a:schemeClr val="bg1"/>
              </a:solidFill>
              <a:effectLst/>
              <a:uLnTx/>
              <a:uFillTx/>
              <a:latin typeface="+mn-lt"/>
              <a:ea typeface="+mn-ea"/>
              <a:cs typeface="+mn-cs"/>
            </a:rPr>
            <a:t>HMT Guidance:</a:t>
          </a:r>
        </a:p>
        <a:p>
          <a:pPr marL="0" marR="0" lvl="0" indent="0" defTabSz="914400" eaLnBrk="1" fontAlgn="auto" latinLnBrk="0" hangingPunct="1">
            <a:lnSpc>
              <a:spcPct val="100000"/>
            </a:lnSpc>
            <a:spcBef>
              <a:spcPts val="0"/>
            </a:spcBef>
            <a:spcAft>
              <a:spcPts val="0"/>
            </a:spcAft>
            <a:buClrTx/>
            <a:buSzTx/>
            <a:buFontTx/>
            <a:buNone/>
            <a:tabLst/>
            <a:defRPr/>
          </a:pPr>
          <a:r>
            <a:rPr lang="en-GB" u="none">
              <a:solidFill>
                <a:schemeClr val="bg1"/>
              </a:solidFill>
              <a:latin typeface="+mn-lt"/>
              <a:hlinkClick xmlns:r="http://schemas.openxmlformats.org/officeDocument/2006/relationships" r:id="">
                <a:extLst>
                  <a:ext uri="{A12FA001-AC4F-418D-AE19-62706E023703}">
                    <ahyp:hlinkClr xmlns:ahyp="http://schemas.microsoft.com/office/drawing/2018/hyperlinkcolor" val="tx"/>
                  </a:ext>
                </a:extLst>
              </a:hlinkClick>
            </a:rPr>
            <a:t>Green Book supplementary guidance: valuation of energy use and greenhouse gas emissions for appraisal - GOV.UK</a:t>
          </a:r>
          <a:br>
            <a:rPr lang="en-GB" u="none">
              <a:solidFill>
                <a:schemeClr val="bg1"/>
              </a:solidFill>
              <a:latin typeface="+mn-lt"/>
            </a:rPr>
          </a:br>
          <a:r>
            <a:rPr lang="en-GB" sz="1100" u="none">
              <a:solidFill>
                <a:schemeClr val="bg1"/>
              </a:solidFill>
              <a:effectLst/>
              <a:latin typeface="+mn-lt"/>
              <a:ea typeface="+mn-ea"/>
              <a:cs typeface="+mn-cs"/>
            </a:rPr>
            <a:t>https://www.gov.uk/government/publications/valuation-of-energy-use-and-greenhouse-gas-emissions-for-appraisal</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chemeClr val="bg1"/>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Degradation rates:</a:t>
          </a:r>
          <a:endParaRPr kumimoji="0" lang="en-GB" sz="1400" b="0" i="0" u="none" strike="noStrike" kern="0" cap="none" spc="0" normalizeH="0" baseline="0" noProof="0">
            <a:ln>
              <a:noFill/>
            </a:ln>
            <a:solidFill>
              <a:schemeClr val="bg1"/>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u="none">
              <a:solidFill>
                <a:schemeClr val="bg1"/>
              </a:solidFill>
              <a:latin typeface="+mn-lt"/>
              <a:hlinkClick xmlns:r="http://schemas.openxmlformats.org/officeDocument/2006/relationships" r:id="">
                <a:extLst>
                  <a:ext uri="{A12FA001-AC4F-418D-AE19-62706E023703}">
                    <ahyp:hlinkClr xmlns:ahyp="http://schemas.microsoft.com/office/drawing/2018/hyperlinkcolor" val="tx"/>
                  </a:ext>
                </a:extLst>
              </a:hlinkClick>
            </a:rPr>
            <a:t>Photovoltaic Degradation Rates -- An Analytical Review: Preprint</a:t>
          </a:r>
          <a:r>
            <a:rPr lang="en-GB" u="none">
              <a:solidFill>
                <a:schemeClr val="bg1"/>
              </a:solidFill>
              <a:latin typeface="+mn-lt"/>
            </a:rPr>
            <a:t> </a:t>
          </a:r>
          <a:r>
            <a:rPr kumimoji="0" lang="en-GB" sz="1100" b="0" i="0" u="none" strike="noStrike" kern="0" cap="none" spc="0" normalizeH="0" baseline="0" noProof="0">
              <a:ln>
                <a:noFill/>
              </a:ln>
              <a:solidFill>
                <a:schemeClr val="bg1"/>
              </a:solidFill>
              <a:effectLst/>
              <a:uLnTx/>
              <a:uFillTx/>
              <a:latin typeface="+mn-lt"/>
              <a:ea typeface="+mn-ea"/>
              <a:cs typeface="+mn-cs"/>
            </a:rPr>
            <a:t>(2012) </a:t>
          </a:r>
        </a:p>
        <a:p>
          <a:pPr marL="0" marR="0" lvl="0" indent="0" defTabSz="914400" eaLnBrk="1" fontAlgn="auto" latinLnBrk="0" hangingPunct="1">
            <a:lnSpc>
              <a:spcPct val="100000"/>
            </a:lnSpc>
            <a:spcBef>
              <a:spcPts val="0"/>
            </a:spcBef>
            <a:spcAft>
              <a:spcPts val="0"/>
            </a:spcAft>
            <a:buClrTx/>
            <a:buSzTx/>
            <a:buFontTx/>
            <a:buNone/>
            <a:tabLst/>
            <a:defRPr/>
          </a:pPr>
          <a:r>
            <a:rPr lang="en-GB" sz="1100" u="none">
              <a:solidFill>
                <a:schemeClr val="bg1"/>
              </a:solidFill>
              <a:effectLst/>
              <a:latin typeface="+mn-lt"/>
              <a:ea typeface="+mn-ea"/>
              <a:cs typeface="+mn-cs"/>
            </a:rPr>
            <a:t>https://www.nrel.gov/docs/fy12osti/51664.pdf</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chemeClr val="bg1"/>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u="none">
              <a:solidFill>
                <a:schemeClr val="bg1"/>
              </a:solidFill>
              <a:latin typeface="+mn-lt"/>
              <a:hlinkClick xmlns:r="http://schemas.openxmlformats.org/officeDocument/2006/relationships" r:id="">
                <a:extLst>
                  <a:ext uri="{A12FA001-AC4F-418D-AE19-62706E023703}">
                    <ahyp:hlinkClr xmlns:ahyp="http://schemas.microsoft.com/office/drawing/2018/hyperlinkcolor" val="tx"/>
                  </a:ext>
                </a:extLst>
              </a:hlinkClick>
            </a:rPr>
            <a:t>Solar Panel Degradation: What Is It and Why Should You Care?</a:t>
          </a:r>
          <a:r>
            <a:rPr kumimoji="0" lang="en-GB" sz="1100" b="0" i="0" u="none" strike="noStrike" kern="0" cap="none" spc="0" normalizeH="0" baseline="0" noProof="0">
              <a:ln>
                <a:noFill/>
              </a:ln>
              <a:solidFill>
                <a:schemeClr val="bg1"/>
              </a:solidFill>
              <a:effectLst/>
              <a:uLnTx/>
              <a:uFillTx/>
              <a:latin typeface="+mn-lt"/>
              <a:ea typeface="+mn-ea"/>
              <a:cs typeface="+mn-cs"/>
            </a:rPr>
            <a:t>(2022)</a:t>
          </a:r>
        </a:p>
        <a:p>
          <a:r>
            <a:rPr lang="en-GB" sz="1100" u="none">
              <a:solidFill>
                <a:schemeClr val="bg1"/>
              </a:solidFill>
              <a:effectLst/>
              <a:latin typeface="+mn-lt"/>
              <a:ea typeface="+mn-ea"/>
              <a:cs typeface="+mn-cs"/>
            </a:rPr>
            <a:t>https://solarmagazine.com/solar-panels/solar-panel-degradation/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chemeClr val="bg1"/>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GDP Deflator:</a:t>
          </a:r>
        </a:p>
        <a:p>
          <a:pPr marL="0" marR="0" lvl="0" indent="0" defTabSz="914400" eaLnBrk="1" fontAlgn="auto" latinLnBrk="0" hangingPunct="1">
            <a:lnSpc>
              <a:spcPct val="100000"/>
            </a:lnSpc>
            <a:spcBef>
              <a:spcPts val="0"/>
            </a:spcBef>
            <a:spcAft>
              <a:spcPts val="0"/>
            </a:spcAft>
            <a:buClrTx/>
            <a:buSzTx/>
            <a:buFontTx/>
            <a:buNone/>
            <a:tabLst/>
            <a:defRPr/>
          </a:pPr>
          <a:r>
            <a:rPr lang="en-GB" u="none">
              <a:solidFill>
                <a:schemeClr val="bg1"/>
              </a:solidFill>
              <a:latin typeface="+mn-lt"/>
              <a:hlinkClick xmlns:r="http://schemas.openxmlformats.org/officeDocument/2006/relationships" r:id="">
                <a:extLst>
                  <a:ext uri="{A12FA001-AC4F-418D-AE19-62706E023703}">
                    <ahyp:hlinkClr xmlns:ahyp="http://schemas.microsoft.com/office/drawing/2018/hyperlinkcolor" val="tx"/>
                  </a:ext>
                </a:extLst>
              </a:hlinkClick>
            </a:rPr>
            <a:t>GDP deflators at market prices, and money GDP December 2024 (Quarterly National Accounts) - GOV.UK</a:t>
          </a:r>
          <a:endParaRPr lang="en-GB" u="none">
            <a:solidFill>
              <a:schemeClr val="bg1"/>
            </a:solidFill>
            <a:latin typeface="+mn-lt"/>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u="none">
              <a:solidFill>
                <a:schemeClr val="bg1"/>
              </a:solidFill>
              <a:effectLst/>
              <a:latin typeface="+mn-lt"/>
              <a:ea typeface="+mn-ea"/>
              <a:cs typeface="+mn-cs"/>
            </a:rPr>
            <a:t>https://www.gov.uk/government/statistics/gdp-deflators-at-market-prices-and-money-gdp-december-2024-quarterly-national-accounts</a:t>
          </a:r>
        </a:p>
        <a:p>
          <a:pPr marL="0" marR="0" lvl="0" indent="0" defTabSz="914400" eaLnBrk="1" fontAlgn="auto" latinLnBrk="0" hangingPunct="1">
            <a:lnSpc>
              <a:spcPct val="100000"/>
            </a:lnSpc>
            <a:spcBef>
              <a:spcPts val="0"/>
            </a:spcBef>
            <a:spcAft>
              <a:spcPts val="0"/>
            </a:spcAft>
            <a:buClrTx/>
            <a:buSzTx/>
            <a:buFontTx/>
            <a:buNone/>
            <a:tabLst/>
            <a:defRPr/>
          </a:pPr>
          <a:endParaRPr lang="en-GB">
            <a:solidFill>
              <a:schemeClr val="bg1"/>
            </a:solidFill>
            <a:latin typeface="+mn-lt"/>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chemeClr val="bg1"/>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If you have any queries about the use of these spreadsheets, or about economic appraisal in general, contact the Economics Branch in your Department, or this branch:</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STRATEGIC POLICY DIVISION</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Department of Finance</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Clare House,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303 Airport Road</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100" b="0" i="0" u="none" strike="noStrike" kern="0" cap="none" spc="0" normalizeH="0" baseline="0" noProof="0">
              <a:ln>
                <a:noFill/>
              </a:ln>
              <a:solidFill>
                <a:schemeClr val="bg1"/>
              </a:solidFill>
              <a:effectLst/>
              <a:uLnTx/>
              <a:uFillTx/>
              <a:latin typeface="+mn-lt"/>
              <a:ea typeface="+mn-ea"/>
              <a:cs typeface="+mn-cs"/>
            </a:rPr>
            <a:t>BELFAST</a:t>
          </a:r>
          <a:endParaRPr lang="en-GB" sz="1100" u="none">
            <a:solidFill>
              <a:schemeClr val="bg1"/>
            </a:solidFill>
            <a:latin typeface="+mn-lt"/>
          </a:endParaRPr>
        </a:p>
      </xdr:txBody>
    </xdr:sp>
    <xdr:clientData/>
  </xdr:twoCellAnchor>
  <xdr:twoCellAnchor editAs="oneCell">
    <xdr:from>
      <xdr:col>0</xdr:col>
      <xdr:colOff>0</xdr:colOff>
      <xdr:row>19</xdr:row>
      <xdr:rowOff>132333</xdr:rowOff>
    </xdr:from>
    <xdr:to>
      <xdr:col>3</xdr:col>
      <xdr:colOff>451727</xdr:colOff>
      <xdr:row>28</xdr:row>
      <xdr:rowOff>98025</xdr:rowOff>
    </xdr:to>
    <xdr:pic>
      <xdr:nvPicPr>
        <xdr:cNvPr id="5" name="Picture 4" descr="ScreenCapture of the formula bar and the percentage that can be changed.">
          <a:extLst>
            <a:ext uri="{FF2B5EF4-FFF2-40B4-BE49-F238E27FC236}">
              <a16:creationId xmlns:a16="http://schemas.microsoft.com/office/drawing/2014/main" id="{0C103902-7FD2-EBB4-AB5A-705723A2AFED}"/>
            </a:ext>
          </a:extLst>
        </xdr:cNvPr>
        <xdr:cNvPicPr>
          <a:picLocks noChangeAspect="1"/>
        </xdr:cNvPicPr>
      </xdr:nvPicPr>
      <xdr:blipFill>
        <a:blip xmlns:r="http://schemas.openxmlformats.org/officeDocument/2006/relationships" r:embed="rId1"/>
        <a:stretch>
          <a:fillRect/>
        </a:stretch>
      </xdr:blipFill>
      <xdr:spPr>
        <a:xfrm>
          <a:off x="0" y="3538921"/>
          <a:ext cx="3544551" cy="15793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eisgov-my.sharepoint.com/HJH/DECC_DDM/SourceCode/Live/Version%201.0/Resources/LCPAssumptionFil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beisgov-my.sharepoint.com/EnVision/Output/Deterministic_TWP_20120401_21-38-22/EnVisionInputFile.xlsm"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3.%20Business%20Planning%20Model%20Toolbox.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ghusr04\EnVision\Output\Stephen\Output%20files\Deterministic_USER_20121219_18-35-42\Input%20-%20BASELINE%20v2_59.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beisgov-my.sharepoint.com/EMI/Energy%20Economics%20and%20Analysis%20Division/Dispatch%20Model/Output/12.%20December%20EMR%20delivery%20plan/02.%20DDM%20Files/03.%20Reference%20Case%20&amp;%20QA/1%20Reference%20case%20input_with%20log_v4_feedback.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beisgov-my.sharepoint.com/Chief%20Economist/Modelling%20Team/CHP/07.%202013/Updated%20Projections/Model%20Runs/CHP%20Model%20v3.5_UpdatedGrowth.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beisgov-my.sharepoint.com/System%20Files/Excel/Variable%20costs/120828%20-%20CCI%20model%20NEW%20BASELINE.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https://beisgov-my.sharepoint.com/Users/jdzansi/AppData/Local/Microsoft/Windows/Temporary%20Internet%20Files/Content.Outlook/VCOK9GPA/Model%20runs/Scenario%201a/No%20adjustment%20-%20Deterministic_USER_20140806_12-30-52/Deterministic_20140806_12-30-52.xlsm?E3C22547" TargetMode="External"/><Relationship Id="rId1" Type="http://schemas.openxmlformats.org/officeDocument/2006/relationships/externalLinkPath" Target="file:///\\E3C22547\Deterministic_20140806_12-30-52.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31.5.150\naei-admin\projects\Defra%20GHG%20Conversion%20Factors\2016%20Update\Transport\hgvs\GHG%20CF_HGVs_2016_MASTER.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ghusr04\EnVision\Output\Stephen\Output%20files\Deterministic_USER_20121004_10-05-42\EnVisionInputFile%20v2_50%20UEP%20baselin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beisgov-my.sharepoint.com/Users/LeeA/AppData/Local/Microsoft/Windows/Temporary%20Internet%20Files/Content.Outlook/NUVH17MC/Coal%20Product%20Prices%20Data%20and%20Calculations%20for%20UEP2014%20%20IAG2014%20v14%201%2013-Aug-2014.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beisgov-my.sharepoint.com/WINNT/Profiles/mbehull/Local%20Settings/Temporary%20Internet%20Files/Content.Outlook/QV89OZPY/Deterministic_20120718_10-07-28_flat_20%25.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beisgov-my.sharepoint.com/Environment/UK%20RENEWABLE%20HEAT%202008%20LDN%20(P414)/Data/Model/NERA%20Renewable%20Heat%20Model%20080501%20v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beisgov-my.sharepoint.com/FCS/ise/EE/MG/Documents1/Folders/Modelling%20Hub%20-%20Modelling%20Guidance/DECC%20Model%20Assumptions%20Log.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nVision\Output\Stephen\Output%20files\Deterministic_USER_20130520_10-42-03\Input%20-%20Reference%20v2_62.2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beisgov-my.sharepoint.com/Users/chkyriac/AppData/Local/Microsoft/Windows/Temporary%20Internet%20Files/Content.Outlook/ROKZ3UKB/170214%20APBM%202017%20(EEP%202016)%20(3).xlsb"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beisgov-my.sharepoint.com/EnVision/Testing/Output/Deterministic_TWP_20120318_09-59-01/EnVisionInputFile_testing.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72.31.5.150\naei-admin\projects\Defra%20GHG%20Conversion%20Factors\2016%20Update\2.%20QA\QA%20template%20v0.7.xlsx"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Outputs%20for%20EEP%20Control%20Tool"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Dispatch%20model\Output\08.%20May-Jul%202013\06.%20Including%20NI\NI%20CBA_1.%20Ref%20case.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eraldn\work\Documents%20and%20Settings\stewart.carter\Local%20Settings\Temporary%20Internet%20Files\OLK79\070918%20Defra%20agriculture%20CBA%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www.gov.uk/government/uploads/system/uploads/attachment_data/file/526957/ghg-conversion-factors-2016update_MASTER__links_removed__DECC_Standard_Se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72.31.5.150\naei-admin\projects\Defra%20GHG%20Conversion%20Factors\2016%20Update\Fuels\GHG%20CF_Fuels_2016_MASTE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beisgov-my.sharepoint.com/EnVision/Output/Stephen/Output%20files/Deterministic_USER_20120720_10-39-16/Deterministic_USER_20120702_13-16-20/EnvisionDeterministicTemplate%20BASELINE%20v1_78m%20with%20CB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olicy Overview"/>
      <sheetName val="Feed-in tariff 1"/>
      <sheetName val="Val Feed-in tariff 1"/>
      <sheetName val="CfD 1"/>
      <sheetName val="Val CfD 1"/>
      <sheetName val="Regulated Asset Base 1"/>
      <sheetName val="Val Regulated Asset Base 1"/>
      <sheetName val="Capacity Payment 1"/>
      <sheetName val="Val Capacity Payment 1"/>
      <sheetName val="CO2 limits 1"/>
      <sheetName val="Val CO2 limits 1"/>
      <sheetName val="Strategic Reserve"/>
      <sheetName val="Val Strategic Reserve"/>
      <sheetName val="Carbon Price Floor"/>
      <sheetName val="Tax on Profit"/>
      <sheetName val="Tax on CO2"/>
      <sheetName val="Tax on Fuel"/>
      <sheetName val="Policy billing"/>
      <sheetName val="Val Policy billing"/>
      <sheetName val="Existing Policies"/>
      <sheetName val="Pricing Mark-up"/>
      <sheetName val="Val Pricing Mark-up"/>
      <sheetName val="EDF Pricing Assumptions"/>
      <sheetName val="Val EDF Pricing Assumptions"/>
      <sheetName val="Demand Projections"/>
      <sheetName val="Val Demand"/>
      <sheetName val="Capacity Margin Derating"/>
      <sheetName val="Val Capacity Margin Derating"/>
      <sheetName val="Daily Load Curves"/>
      <sheetName val="Val Daily Load Curves"/>
      <sheetName val="Policy Demand Reduction"/>
      <sheetName val="Val Policy Demand Reduction"/>
      <sheetName val="Load Curve Adjustment Domestic"/>
      <sheetName val="Load Curve Adjustment Smart Dom"/>
      <sheetName val="Load Curve Adjustment NonDom"/>
      <sheetName val="Smart meters"/>
      <sheetName val="Reserve"/>
      <sheetName val="Val Reserve"/>
      <sheetName val="Autogeneration"/>
      <sheetName val="Val Autogeneration"/>
      <sheetName val="Interconnectors"/>
      <sheetName val="Val Interconnectors"/>
      <sheetName val="Hydro and Pumped Storage"/>
      <sheetName val="Val Hydro and Pumped Storage"/>
      <sheetName val="VIU Assumptions"/>
      <sheetName val="Val VIU Assumptions"/>
      <sheetName val="VIU limit"/>
      <sheetName val="Val VIU limit"/>
      <sheetName val="Merchant Assumptions"/>
      <sheetName val="Val Merchant Assumptions"/>
      <sheetName val="Plant Available for New Build"/>
      <sheetName val="Val Plant Available for New Bui"/>
      <sheetName val="Maximum Build Limits"/>
      <sheetName val="Cumulative Max Build Limits"/>
      <sheetName val="Minimum Build Limits"/>
      <sheetName val="New Plant"/>
      <sheetName val="Val New Plant"/>
      <sheetName val="Outage rates (new and existing)"/>
      <sheetName val="Val Outage Rates"/>
      <sheetName val="Losses"/>
      <sheetName val="Val Losses"/>
      <sheetName val="Efficiency rates"/>
      <sheetName val="Technology Assumptions"/>
      <sheetName val="Val Tech Assumptions"/>
      <sheetName val="Fuel Assumptions"/>
      <sheetName val="Val Fuel Assumptions"/>
      <sheetName val="Spark and Dark Spreads"/>
      <sheetName val="Val Spark and Dark Spreads"/>
      <sheetName val="Existing Plant"/>
      <sheetName val="Val Existing Plant"/>
      <sheetName val="Pipeline"/>
      <sheetName val="Val Pipeline"/>
      <sheetName val="TheoreticalPlant"/>
      <sheetName val="Wind"/>
      <sheetName val="Val Wind"/>
      <sheetName val="Model Settings"/>
      <sheetName val="Val Build &amp; Retirement Assumpti"/>
      <sheetName val="SheetManager"/>
      <sheetName val="LISTS"/>
      <sheetName val="Policy_Overview1"/>
      <sheetName val="Feed-in_tariff_11"/>
      <sheetName val="Val_Feed-in_tariff_11"/>
      <sheetName val="CfD_11"/>
      <sheetName val="Val_CfD_11"/>
      <sheetName val="Regulated_Asset_Base_11"/>
      <sheetName val="Val_Regulated_Asset_Base_11"/>
      <sheetName val="Capacity_Payment_11"/>
      <sheetName val="Val_Capacity_Payment_11"/>
      <sheetName val="CO2_limits_11"/>
      <sheetName val="Val_CO2_limits_11"/>
      <sheetName val="Strategic_Reserve1"/>
      <sheetName val="Val_Strategic_Reserve1"/>
      <sheetName val="Carbon_Price_Floor1"/>
      <sheetName val="Tax_on_Profit1"/>
      <sheetName val="Tax_on_CO21"/>
      <sheetName val="Tax_on_Fuel1"/>
      <sheetName val="Policy_billing1"/>
      <sheetName val="Val_Policy_billing1"/>
      <sheetName val="Existing_Policies1"/>
      <sheetName val="Pricing_Mark-up1"/>
      <sheetName val="Val_Pricing_Mark-up1"/>
      <sheetName val="EDF_Pricing_Assumptions1"/>
      <sheetName val="Val_EDF_Pricing_Assumptions1"/>
      <sheetName val="Demand_Projections1"/>
      <sheetName val="Val_Demand1"/>
      <sheetName val="Capacity_Margin_Derating1"/>
      <sheetName val="Val_Capacity_Margin_Derating1"/>
      <sheetName val="Daily_Load_Curves1"/>
      <sheetName val="Val_Daily_Load_Curves1"/>
      <sheetName val="Policy_Demand_Reduction1"/>
      <sheetName val="Val_Policy_Demand_Reduction1"/>
      <sheetName val="Load_Curve_Adjustment_Domestic1"/>
      <sheetName val="Load_Curve_Adjustment_Smart_Do1"/>
      <sheetName val="Load_Curve_Adjustment_NonDom1"/>
      <sheetName val="Smart_meters1"/>
      <sheetName val="Val_Reserve1"/>
      <sheetName val="Val_Autogeneration1"/>
      <sheetName val="Val_Interconnectors1"/>
      <sheetName val="Hydro_and_Pumped_Storage1"/>
      <sheetName val="Val_Hydro_and_Pumped_Storage1"/>
      <sheetName val="VIU_Assumptions1"/>
      <sheetName val="Val_VIU_Assumptions1"/>
      <sheetName val="VIU_limit1"/>
      <sheetName val="Val_VIU_limit1"/>
      <sheetName val="Merchant_Assumptions1"/>
      <sheetName val="Val_Merchant_Assumptions1"/>
      <sheetName val="Plant_Available_for_New_Build1"/>
      <sheetName val="Val_Plant_Available_for_New_Bu1"/>
      <sheetName val="Maximum_Build_Limits1"/>
      <sheetName val="Cumulative_Max_Build_Limits1"/>
      <sheetName val="Minimum_Build_Limits1"/>
      <sheetName val="New_Plant1"/>
      <sheetName val="Val_New_Plant1"/>
      <sheetName val="Outage_rates_(new_and_existing1"/>
      <sheetName val="Val_Outage_Rates1"/>
      <sheetName val="Val_Losses1"/>
      <sheetName val="Efficiency_rates1"/>
      <sheetName val="Technology_Assumptions1"/>
      <sheetName val="Val_Tech_Assumptions1"/>
      <sheetName val="Fuel_Assumptions1"/>
      <sheetName val="Val_Fuel_Assumptions1"/>
      <sheetName val="Spark_and_Dark_Spreads1"/>
      <sheetName val="Val_Spark_and_Dark_Spreads1"/>
      <sheetName val="Existing_Plant1"/>
      <sheetName val="Val_Existing_Plant1"/>
      <sheetName val="Val_Pipeline1"/>
      <sheetName val="Val_Wind1"/>
      <sheetName val="Model_Settings1"/>
      <sheetName val="Val_Build_&amp;_Retirement_Assumpt1"/>
      <sheetName val="Policy_Overview"/>
      <sheetName val="Feed-in_tariff_1"/>
      <sheetName val="Val_Feed-in_tariff_1"/>
      <sheetName val="CfD_1"/>
      <sheetName val="Val_CfD_1"/>
      <sheetName val="Regulated_Asset_Base_1"/>
      <sheetName val="Val_Regulated_Asset_Base_1"/>
      <sheetName val="Capacity_Payment_1"/>
      <sheetName val="Val_Capacity_Payment_1"/>
      <sheetName val="CO2_limits_1"/>
      <sheetName val="Val_CO2_limits_1"/>
      <sheetName val="Strategic_Reserve"/>
      <sheetName val="Val_Strategic_Reserve"/>
      <sheetName val="Carbon_Price_Floor"/>
      <sheetName val="Tax_on_Profit"/>
      <sheetName val="Tax_on_CO2"/>
      <sheetName val="Tax_on_Fuel"/>
      <sheetName val="Policy_billing"/>
      <sheetName val="Val_Policy_billing"/>
      <sheetName val="Existing_Policies"/>
      <sheetName val="Pricing_Mark-up"/>
      <sheetName val="Val_Pricing_Mark-up"/>
      <sheetName val="EDF_Pricing_Assumptions"/>
      <sheetName val="Val_EDF_Pricing_Assumptions"/>
      <sheetName val="Demand_Projections"/>
      <sheetName val="Val_Demand"/>
      <sheetName val="Capacity_Margin_Derating"/>
      <sheetName val="Val_Capacity_Margin_Derating"/>
      <sheetName val="Daily_Load_Curves"/>
      <sheetName val="Val_Daily_Load_Curves"/>
      <sheetName val="Policy_Demand_Reduction"/>
      <sheetName val="Val_Policy_Demand_Reduction"/>
      <sheetName val="Load_Curve_Adjustment_Domestic"/>
      <sheetName val="Load_Curve_Adjustment_Smart_Dom"/>
      <sheetName val="Load_Curve_Adjustment_NonDom"/>
      <sheetName val="Smart_meters"/>
      <sheetName val="Val_Reserve"/>
      <sheetName val="Val_Autogeneration"/>
      <sheetName val="Val_Interconnectors"/>
      <sheetName val="Hydro_and_Pumped_Storage"/>
      <sheetName val="Val_Hydro_and_Pumped_Storage"/>
      <sheetName val="VIU_Assumptions"/>
      <sheetName val="Val_VIU_Assumptions"/>
      <sheetName val="VIU_limit"/>
      <sheetName val="Val_VIU_limit"/>
      <sheetName val="Merchant_Assumptions"/>
      <sheetName val="Val_Merchant_Assumptions"/>
      <sheetName val="Plant_Available_for_New_Build"/>
      <sheetName val="Val_Plant_Available_for_New_Bui"/>
      <sheetName val="Maximum_Build_Limits"/>
      <sheetName val="Cumulative_Max_Build_Limits"/>
      <sheetName val="Minimum_Build_Limits"/>
      <sheetName val="New_Plant"/>
      <sheetName val="Val_New_Plant"/>
      <sheetName val="Outage_rates_(new_and_existing)"/>
      <sheetName val="Val_Outage_Rates"/>
      <sheetName val="Val_Losses"/>
      <sheetName val="Efficiency_rates"/>
      <sheetName val="Technology_Assumptions"/>
      <sheetName val="Val_Tech_Assumptions"/>
      <sheetName val="Fuel_Assumptions"/>
      <sheetName val="Val_Fuel_Assumptions"/>
      <sheetName val="Spark_and_Dark_Spreads"/>
      <sheetName val="Val_Spark_and_Dark_Spreads"/>
      <sheetName val="Existing_Plant"/>
      <sheetName val="Val_Existing_Plant"/>
      <sheetName val="Val_Pipeline"/>
      <sheetName val="Val_Wind"/>
      <sheetName val="Model_Settings"/>
      <sheetName val="Val_Build_&amp;_Retirement_Assumpt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a Day Analysis"/>
      <sheetName val="Price duration curve"/>
      <sheetName val="IntraDayOutput"/>
      <sheetName val="Policy Overview"/>
      <sheetName val="Feed-in tariff 1"/>
      <sheetName val="Val Feed-in tariff 1"/>
      <sheetName val="CfD 1"/>
      <sheetName val="Val CfD 1"/>
      <sheetName val="CfD 2"/>
      <sheetName val="CfD 3"/>
      <sheetName val="CfD 4"/>
      <sheetName val="CfD 5"/>
      <sheetName val="CfD 6"/>
      <sheetName val="CfD 7"/>
      <sheetName val="Regulated Asset Base 1"/>
      <sheetName val="Val Regulated Asset Base 1"/>
      <sheetName val="Capacity Payment 1"/>
      <sheetName val="Val Capacity Payment 1"/>
      <sheetName val="CO2 limits 1"/>
      <sheetName val="Val CO2 limits 1"/>
      <sheetName val="Strategic Reserve"/>
      <sheetName val="Val Strategic Reserve"/>
      <sheetName val="Carbon Price Floor"/>
      <sheetName val="Tax on Profit"/>
      <sheetName val="Tax on CO2"/>
      <sheetName val="Tax on Fuel"/>
      <sheetName val="Policy billing"/>
      <sheetName val="Val Policy billing"/>
      <sheetName val="Existing Policies"/>
      <sheetName val="Pricing Mark-up"/>
      <sheetName val="Val Pricing Mark-up"/>
      <sheetName val="EDF Pricing Assumptions"/>
      <sheetName val="Val EDF Pricing Assumptions"/>
      <sheetName val="Demand Projections"/>
      <sheetName val="Val Demand"/>
      <sheetName val="Capacity Margin Derating"/>
      <sheetName val="Val Capacity Margin Derating"/>
      <sheetName val="Daily Load Curves"/>
      <sheetName val="Val Daily Load Curves"/>
      <sheetName val="Policy Demand Reduction"/>
      <sheetName val="Val Policy Demand Reduction"/>
      <sheetName val="Load Curve Adjustment Domestic"/>
      <sheetName val="Load Curve Adjustment Smart Dom"/>
      <sheetName val="Load Curve Adjustment NonDom"/>
      <sheetName val="Smart meters"/>
      <sheetName val="Reserve"/>
      <sheetName val="Val Reserve"/>
      <sheetName val="Autogeneration"/>
      <sheetName val="Val Autogeneration"/>
      <sheetName val="Interconnectors"/>
      <sheetName val="Val Interconnectors"/>
      <sheetName val="Hydro and Pumped Storage"/>
      <sheetName val="Val Hydro and Pumped Storage"/>
      <sheetName val="VIU assumptions"/>
      <sheetName val="Val VIU Assumptions"/>
      <sheetName val="VIU limit"/>
      <sheetName val="Val VIU limit"/>
      <sheetName val="Merchant Assumptions"/>
      <sheetName val="Val Merchant Assumptions"/>
      <sheetName val="Plant Available for New Build"/>
      <sheetName val="Val Plant Available for New Bui"/>
      <sheetName val="Maximum Build Limits"/>
      <sheetName val="Cumulative Max Build Limits"/>
      <sheetName val="Minimum Build Limits"/>
      <sheetName val="New Plant"/>
      <sheetName val="Val New Plant"/>
      <sheetName val="Outage rates (new and existing)"/>
      <sheetName val="Val Outage Rates"/>
      <sheetName val="Losses"/>
      <sheetName val="Val Losses"/>
      <sheetName val="Efficiency rates"/>
      <sheetName val="Technology Assumptions"/>
      <sheetName val="Val Tech Assumptions"/>
      <sheetName val="Fuel Assumptions"/>
      <sheetName val="Val Fuel Assumptions"/>
      <sheetName val="Spark and Dark Spreads"/>
      <sheetName val="Val Spark and Dark Spreads"/>
      <sheetName val="Portfolios"/>
      <sheetName val="Existing Plant"/>
      <sheetName val="Val Existing Plant"/>
      <sheetName val="Val Pipeline"/>
      <sheetName val="TheoreticalPlant"/>
      <sheetName val="Wind"/>
      <sheetName val="Val Wind"/>
      <sheetName val="Model Settings"/>
      <sheetName val="Val Build &amp; Retirement Assumpti"/>
      <sheetName val="SheetManager"/>
      <sheetName val="LISTS"/>
      <sheetName val="Intra_Day_Analysis1"/>
      <sheetName val="Price_duration_curve1"/>
      <sheetName val="Policy_Overview1"/>
      <sheetName val="Feed-in_tariff_11"/>
      <sheetName val="Val_Feed-in_tariff_11"/>
      <sheetName val="CfD_11"/>
      <sheetName val="Val_CfD_11"/>
      <sheetName val="CfD_21"/>
      <sheetName val="CfD_31"/>
      <sheetName val="CfD_41"/>
      <sheetName val="CfD_51"/>
      <sheetName val="CfD_61"/>
      <sheetName val="CfD_71"/>
      <sheetName val="Regulated_Asset_Base_11"/>
      <sheetName val="Val_Regulated_Asset_Base_11"/>
      <sheetName val="Capacity_Payment_11"/>
      <sheetName val="Val_Capacity_Payment_11"/>
      <sheetName val="CO2_limits_11"/>
      <sheetName val="Val_CO2_limits_11"/>
      <sheetName val="Strategic_Reserve1"/>
      <sheetName val="Val_Strategic_Reserve1"/>
      <sheetName val="Carbon_Price_Floor1"/>
      <sheetName val="Tax_on_Profit1"/>
      <sheetName val="Tax_on_CO21"/>
      <sheetName val="Tax_on_Fuel1"/>
      <sheetName val="Policy_billing1"/>
      <sheetName val="Val_Policy_billing1"/>
      <sheetName val="Existing_Policies1"/>
      <sheetName val="Pricing_Mark-up1"/>
      <sheetName val="Val_Pricing_Mark-up1"/>
      <sheetName val="EDF_Pricing_Assumptions1"/>
      <sheetName val="Val_EDF_Pricing_Assumptions1"/>
      <sheetName val="Demand_Projections1"/>
      <sheetName val="Val_Demand1"/>
      <sheetName val="Capacity_Margin_Derating1"/>
      <sheetName val="Val_Capacity_Margin_Derating1"/>
      <sheetName val="Daily_Load_Curves1"/>
      <sheetName val="Val_Daily_Load_Curves1"/>
      <sheetName val="Policy_Demand_Reduction1"/>
      <sheetName val="Val_Policy_Demand_Reduction1"/>
      <sheetName val="Load_Curve_Adjustment_Domestic1"/>
      <sheetName val="Load_Curve_Adjustment_Smart_Do1"/>
      <sheetName val="Load_Curve_Adjustment_NonDom1"/>
      <sheetName val="Smart_meters1"/>
      <sheetName val="Val_Reserve1"/>
      <sheetName val="Val_Autogeneration1"/>
      <sheetName val="Val_Interconnectors1"/>
      <sheetName val="Hydro_and_Pumped_Storage1"/>
      <sheetName val="Val_Hydro_and_Pumped_Storage1"/>
      <sheetName val="VIU_assumptions1"/>
      <sheetName val="Val_VIU_Assumptions1"/>
      <sheetName val="VIU_limit1"/>
      <sheetName val="Val_VIU_limit1"/>
      <sheetName val="Merchant_Assumptions1"/>
      <sheetName val="Val_Merchant_Assumptions1"/>
      <sheetName val="Plant_Available_for_New_Build1"/>
      <sheetName val="Val_Plant_Available_for_New_Bu1"/>
      <sheetName val="Maximum_Build_Limits1"/>
      <sheetName val="Cumulative_Max_Build_Limits1"/>
      <sheetName val="Minimum_Build_Limits1"/>
      <sheetName val="New_Plant1"/>
      <sheetName val="Val_New_Plant1"/>
      <sheetName val="Outage_rates_(new_and_existing1"/>
      <sheetName val="Val_Outage_Rates1"/>
      <sheetName val="Val_Losses1"/>
      <sheetName val="Efficiency_rates1"/>
      <sheetName val="Technology_Assumptions1"/>
      <sheetName val="Val_Tech_Assumptions1"/>
      <sheetName val="Fuel_Assumptions1"/>
      <sheetName val="Val_Fuel_Assumptions1"/>
      <sheetName val="Spark_and_Dark_Spreads1"/>
      <sheetName val="Val_Spark_and_Dark_Spreads1"/>
      <sheetName val="Existing_Plant1"/>
      <sheetName val="Val_Existing_Plant1"/>
      <sheetName val="Val_Pipeline1"/>
      <sheetName val="Val_Wind1"/>
      <sheetName val="Model_Settings1"/>
      <sheetName val="Val_Build_&amp;_Retirement_Assumpt1"/>
      <sheetName val="Intra_Day_Analysis"/>
      <sheetName val="Price_duration_curve"/>
      <sheetName val="Policy_Overview"/>
      <sheetName val="Feed-in_tariff_1"/>
      <sheetName val="Val_Feed-in_tariff_1"/>
      <sheetName val="CfD_1"/>
      <sheetName val="Val_CfD_1"/>
      <sheetName val="CfD_2"/>
      <sheetName val="CfD_3"/>
      <sheetName val="CfD_4"/>
      <sheetName val="CfD_5"/>
      <sheetName val="CfD_6"/>
      <sheetName val="CfD_7"/>
      <sheetName val="Regulated_Asset_Base_1"/>
      <sheetName val="Val_Regulated_Asset_Base_1"/>
      <sheetName val="Capacity_Payment_1"/>
      <sheetName val="Val_Capacity_Payment_1"/>
      <sheetName val="CO2_limits_1"/>
      <sheetName val="Val_CO2_limits_1"/>
      <sheetName val="Strategic_Reserve"/>
      <sheetName val="Val_Strategic_Reserve"/>
      <sheetName val="Carbon_Price_Floor"/>
      <sheetName val="Tax_on_Profit"/>
      <sheetName val="Tax_on_CO2"/>
      <sheetName val="Tax_on_Fuel"/>
      <sheetName val="Policy_billing"/>
      <sheetName val="Val_Policy_billing"/>
      <sheetName val="Existing_Policies"/>
      <sheetName val="Pricing_Mark-up"/>
      <sheetName val="Val_Pricing_Mark-up"/>
      <sheetName val="EDF_Pricing_Assumptions"/>
      <sheetName val="Val_EDF_Pricing_Assumptions"/>
      <sheetName val="Demand_Projections"/>
      <sheetName val="Val_Demand"/>
      <sheetName val="Capacity_Margin_Derating"/>
      <sheetName val="Val_Capacity_Margin_Derating"/>
      <sheetName val="Daily_Load_Curves"/>
      <sheetName val="Val_Daily_Load_Curves"/>
      <sheetName val="Policy_Demand_Reduction"/>
      <sheetName val="Val_Policy_Demand_Reduction"/>
      <sheetName val="Load_Curve_Adjustment_Domestic"/>
      <sheetName val="Load_Curve_Adjustment_Smart_Dom"/>
      <sheetName val="Load_Curve_Adjustment_NonDom"/>
      <sheetName val="Smart_meters"/>
      <sheetName val="Val_Reserve"/>
      <sheetName val="Val_Autogeneration"/>
      <sheetName val="Val_Interconnectors"/>
      <sheetName val="Hydro_and_Pumped_Storage"/>
      <sheetName val="Val_Hydro_and_Pumped_Storage"/>
      <sheetName val="VIU_assumptions"/>
      <sheetName val="Val_VIU_Assumptions"/>
      <sheetName val="VIU_limit"/>
      <sheetName val="Val_VIU_limit"/>
      <sheetName val="Merchant_Assumptions"/>
      <sheetName val="Val_Merchant_Assumptions"/>
      <sheetName val="Plant_Available_for_New_Build"/>
      <sheetName val="Val_Plant_Available_for_New_Bui"/>
      <sheetName val="Maximum_Build_Limits"/>
      <sheetName val="Cumulative_Max_Build_Limits"/>
      <sheetName val="Minimum_Build_Limits"/>
      <sheetName val="New_Plant"/>
      <sheetName val="Val_New_Plant"/>
      <sheetName val="Outage_rates_(new_and_existing)"/>
      <sheetName val="Val_Outage_Rates"/>
      <sheetName val="Val_Losses"/>
      <sheetName val="Efficiency_rates"/>
      <sheetName val="Technology_Assumptions"/>
      <sheetName val="Val_Tech_Assumptions"/>
      <sheetName val="Fuel_Assumptions"/>
      <sheetName val="Val_Fuel_Assumptions"/>
      <sheetName val="Spark_and_Dark_Spreads"/>
      <sheetName val="Val_Spark_and_Dark_Spreads"/>
      <sheetName val="Existing_Plant"/>
      <sheetName val="Val_Existing_Plant"/>
      <sheetName val="Val_Pipeline"/>
      <sheetName val="Val_Wind"/>
      <sheetName val="Model_Settings"/>
      <sheetName val="Val_Build_&amp;_Retirement_Assumpti"/>
      <sheetName val="CASHFLOW Gen Inco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Overview_SC"/>
      <sheetName val="Notes_SSC"/>
      <sheetName val="Notes_BO"/>
      <sheetName val="Standards_MS"/>
      <sheetName val="Keys_SSC"/>
      <sheetName val="Keys_BO"/>
      <sheetName val="Assumptions_SC"/>
      <sheetName val="TS_Ass_SSC"/>
      <sheetName val="TS_BA"/>
      <sheetName val="Hist_Ass_SSC"/>
      <sheetName val="IS_Hist_TA"/>
      <sheetName val="BS_Hist_TA"/>
      <sheetName val="CFS_Hist_TA"/>
      <sheetName val="Fcast_Ass_SSC"/>
      <sheetName val="Fcast_TA"/>
      <sheetName val="Outputs_SC"/>
      <sheetName val="Hist_OP_SSC"/>
      <sheetName val="IS_Hist_TO"/>
      <sheetName val="BS_Hist_TO"/>
      <sheetName val="CFS_Hist_TO"/>
      <sheetName val="Fcast_OP_SSC"/>
      <sheetName val="Fcast_OP_TO"/>
      <sheetName val="IS_Fcast_TO"/>
      <sheetName val="BS_Fcast_TO"/>
      <sheetName val="CFS_Fcast_TO"/>
      <sheetName val="All_Pers_OP_SSC"/>
      <sheetName val="IS_All_TO"/>
      <sheetName val="BS_All_TO"/>
      <sheetName val="CFS_All_TO"/>
      <sheetName val="Dashboards_SSC"/>
      <sheetName val="BS_Sum_P_MS"/>
      <sheetName val="Appendices_SC"/>
      <sheetName val="Checks_SSC"/>
      <sheetName val="Checks_BO"/>
      <sheetName val="LU_SSC"/>
      <sheetName val="TS_LU"/>
      <sheetName val="Capital_LU"/>
      <sheetName val="Dashboards_LU"/>
      <sheetName val="Sector Model"/>
      <sheetName val="Lookups"/>
      <sheetName val="Central MACC data"/>
      <sheetName val="IAG2014_Table20"/>
      <sheetName val="Constants"/>
      <sheetName val="Air pollutants"/>
      <sheetName val="Historic surplus"/>
      <sheetName val="Unallocated Allowances"/>
      <sheetName val="Hedging"/>
      <sheetName val="3"/>
      <sheetName val="DECC Summary"/>
      <sheetName val="Baseline results"/>
      <sheetName val="Lists"/>
      <sheetName val="Biofuels"/>
      <sheetName val="Sector_Model"/>
      <sheetName val="Central_MACC_data"/>
      <sheetName val="Air_pollutants"/>
      <sheetName val="Historic_surplus"/>
      <sheetName val="Unallocated_Allowances"/>
      <sheetName val="DECC_Summary"/>
      <sheetName val="Baseline_results"/>
      <sheetName val="Lookups (2)"/>
      <sheetName val="working- waterfalls"/>
      <sheetName val="CASHFLOW Gen Income"/>
      <sheetName val="GHG &amp; C02 chart"/>
      <sheetName val="HPvsBoil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EM inputs"/>
      <sheetName val="Version Control"/>
      <sheetName val="DATA"/>
      <sheetName val="QA"/>
      <sheetName val="&gt; DDM INPUTS"/>
      <sheetName val="&gt;&gt;Policies"/>
      <sheetName val="Policy Overview"/>
      <sheetName val="Existing Policies"/>
      <sheetName val="Feed-in tariff 1"/>
      <sheetName val="Feed-in tariff 2"/>
      <sheetName val="Feed-in tariff 3"/>
      <sheetName val="Feed-in tariff 4"/>
      <sheetName val="Feed-in tariff 5"/>
      <sheetName val="Feed-in tariff 6"/>
      <sheetName val="Feed-in tariff 7"/>
      <sheetName val="Feed-in tariff 8"/>
      <sheetName val="Strike prices"/>
      <sheetName val="CfD 1"/>
      <sheetName val="CfD 2"/>
      <sheetName val="CfD 3"/>
      <sheetName val="CfD 4"/>
      <sheetName val="CfD 5"/>
      <sheetName val="CfD 6"/>
      <sheetName val="CfD 7"/>
      <sheetName val="CfD 8"/>
      <sheetName val="CfD 9"/>
      <sheetName val="CfD 10"/>
      <sheetName val="CO2 limits 1"/>
      <sheetName val="Strategic Reserve"/>
      <sheetName val="Capacity Payment 1"/>
      <sheetName val="Regulated Asset Base 1"/>
      <sheetName val="Carbon Price Floor"/>
      <sheetName val="Tax on Profit"/>
      <sheetName val="Tax on CO2"/>
      <sheetName val="Tax on Fuel"/>
      <sheetName val="Policy billing"/>
      <sheetName val="Capacity mechanism (old)"/>
      <sheetName val="Capacity mechanism"/>
      <sheetName val="&gt;&gt;Prices"/>
      <sheetName val="Pricing Mark-up"/>
      <sheetName val="&gt;&gt;Demand"/>
      <sheetName val="Demand Projections"/>
      <sheetName val="Capacity Margin Derating"/>
      <sheetName val="Daily Load Curves"/>
      <sheetName val="Daily Load Curves (new)"/>
      <sheetName val="Policy Demand Reduction"/>
      <sheetName val="DSR"/>
      <sheetName val="&gt;&gt;Non-conventional capacity"/>
      <sheetName val="Reserve"/>
      <sheetName val="Autogeneration"/>
      <sheetName val="Interconnectors"/>
      <sheetName val="Interconnector 1"/>
      <sheetName val="Hydro and Pumped Storage"/>
      <sheetName val="&gt;&gt;New builds"/>
      <sheetName val="VIU assumptions"/>
      <sheetName val="VIU limit"/>
      <sheetName val="Merchant Assumptions"/>
      <sheetName val="Plant Available for New Build"/>
      <sheetName val="Maximum Build Limits"/>
      <sheetName val="Cumulative Max Build Limits"/>
      <sheetName val="Minimum Build Limits"/>
      <sheetName val="New Plant"/>
      <sheetName val="&gt;&gt;Technologies and Plant"/>
      <sheetName val="Technology Assumptions"/>
      <sheetName val="Fuel assumptions"/>
      <sheetName val="Fuel Assumptions (old)"/>
      <sheetName val="Outage rates (new and existing)"/>
      <sheetName val="Losses"/>
      <sheetName val="Efficiency rates"/>
      <sheetName val="Spark and Dark Spreads"/>
      <sheetName val="Intermittency"/>
      <sheetName val="Existing Plant"/>
      <sheetName val="Upgrades"/>
      <sheetName val="Endogenous closures"/>
      <sheetName val="Portfolios"/>
      <sheetName val="EDF Pricing Assumptions"/>
      <sheetName val="&gt;&gt;Control"/>
      <sheetName val="Model Settings"/>
      <sheetName val="SheetsToExport"/>
      <sheetName val="LISTS"/>
      <sheetName val="Baseline results"/>
      <sheetName val="policy costs outputs"/>
      <sheetName val="Backcasting"/>
      <sheetName val="UEM_inputs1"/>
      <sheetName val="Version_Control1"/>
      <sheetName val="&gt;_DDM_INPUTS1"/>
      <sheetName val="Policy_Overview1"/>
      <sheetName val="Existing_Policies1"/>
      <sheetName val="Feed-in_tariff_11"/>
      <sheetName val="Feed-in_tariff_21"/>
      <sheetName val="Feed-in_tariff_31"/>
      <sheetName val="Feed-in_tariff_41"/>
      <sheetName val="Feed-in_tariff_51"/>
      <sheetName val="Feed-in_tariff_61"/>
      <sheetName val="Feed-in_tariff_71"/>
      <sheetName val="Feed-in_tariff_81"/>
      <sheetName val="Strike_prices1"/>
      <sheetName val="CfD_11"/>
      <sheetName val="CfD_21"/>
      <sheetName val="CfD_31"/>
      <sheetName val="CfD_41"/>
      <sheetName val="CfD_51"/>
      <sheetName val="CfD_61"/>
      <sheetName val="CfD_71"/>
      <sheetName val="CfD_81"/>
      <sheetName val="CfD_91"/>
      <sheetName val="CfD_101"/>
      <sheetName val="CO2_limits_11"/>
      <sheetName val="Strategic_Reserve1"/>
      <sheetName val="Capacity_Payment_11"/>
      <sheetName val="Regulated_Asset_Base_11"/>
      <sheetName val="Carbon_Price_Floor1"/>
      <sheetName val="Tax_on_Profit1"/>
      <sheetName val="Tax_on_CO21"/>
      <sheetName val="Tax_on_Fuel1"/>
      <sheetName val="Policy_billing1"/>
      <sheetName val="Capacity_mechanism_(old)1"/>
      <sheetName val="Capacity_mechanism1"/>
      <sheetName val="Pricing_Mark-up1"/>
      <sheetName val="Demand_Projections1"/>
      <sheetName val="Capacity_Margin_Derating1"/>
      <sheetName val="Daily_Load_Curves1"/>
      <sheetName val="Daily_Load_Curves_(new)1"/>
      <sheetName val="Policy_Demand_Reduction1"/>
      <sheetName val="&gt;&gt;Non-conventional_capacity1"/>
      <sheetName val="Interconnector_11"/>
      <sheetName val="Hydro_and_Pumped_Storage1"/>
      <sheetName val="&gt;&gt;New_builds1"/>
      <sheetName val="VIU_assumptions1"/>
      <sheetName val="VIU_limit1"/>
      <sheetName val="Merchant_Assumptions1"/>
      <sheetName val="Plant_Available_for_New_Build1"/>
      <sheetName val="Maximum_Build_Limits1"/>
      <sheetName val="Cumulative_Max_Build_Limits1"/>
      <sheetName val="Minimum_Build_Limits1"/>
      <sheetName val="New_Plant1"/>
      <sheetName val="&gt;&gt;Technologies_and_Plant1"/>
      <sheetName val="Technology_Assumptions1"/>
      <sheetName val="Fuel_assumptions1"/>
      <sheetName val="Fuel_Assumptions_(old)1"/>
      <sheetName val="Outage_rates_(new_and_existing1"/>
      <sheetName val="Efficiency_rates1"/>
      <sheetName val="Spark_and_Dark_Spreads1"/>
      <sheetName val="Existing_Plant1"/>
      <sheetName val="Endogenous_closures1"/>
      <sheetName val="EDF_Pricing_Assumptions1"/>
      <sheetName val="Model_Settings1"/>
      <sheetName val="Baseline_results1"/>
      <sheetName val="policy_costs_outputs1"/>
      <sheetName val="UEM_inputs"/>
      <sheetName val="Version_Control"/>
      <sheetName val="&gt;_DDM_INPUTS"/>
      <sheetName val="Policy_Overview"/>
      <sheetName val="Existing_Policies"/>
      <sheetName val="Feed-in_tariff_1"/>
      <sheetName val="Feed-in_tariff_2"/>
      <sheetName val="Feed-in_tariff_3"/>
      <sheetName val="Feed-in_tariff_4"/>
      <sheetName val="Feed-in_tariff_5"/>
      <sheetName val="Feed-in_tariff_6"/>
      <sheetName val="Feed-in_tariff_7"/>
      <sheetName val="Feed-in_tariff_8"/>
      <sheetName val="Strike_prices"/>
      <sheetName val="CfD_1"/>
      <sheetName val="CfD_2"/>
      <sheetName val="CfD_3"/>
      <sheetName val="CfD_4"/>
      <sheetName val="CfD_5"/>
      <sheetName val="CfD_6"/>
      <sheetName val="CfD_7"/>
      <sheetName val="CfD_8"/>
      <sheetName val="CfD_9"/>
      <sheetName val="CfD_10"/>
      <sheetName val="CO2_limits_1"/>
      <sheetName val="Strategic_Reserve"/>
      <sheetName val="Capacity_Payment_1"/>
      <sheetName val="Regulated_Asset_Base_1"/>
      <sheetName val="Carbon_Price_Floor"/>
      <sheetName val="Tax_on_Profit"/>
      <sheetName val="Tax_on_CO2"/>
      <sheetName val="Tax_on_Fuel"/>
      <sheetName val="Policy_billing"/>
      <sheetName val="Capacity_mechanism_(old)"/>
      <sheetName val="Capacity_mechanism"/>
      <sheetName val="Pricing_Mark-up"/>
      <sheetName val="Demand_Projections"/>
      <sheetName val="Capacity_Margin_Derating"/>
      <sheetName val="Daily_Load_Curves"/>
      <sheetName val="Daily_Load_Curves_(new)"/>
      <sheetName val="Policy_Demand_Reduction"/>
      <sheetName val="&gt;&gt;Non-conventional_capacity"/>
      <sheetName val="Interconnector_1"/>
      <sheetName val="Hydro_and_Pumped_Storage"/>
      <sheetName val="&gt;&gt;New_builds"/>
      <sheetName val="VIU_assumptions"/>
      <sheetName val="VIU_limit"/>
      <sheetName val="Merchant_Assumptions"/>
      <sheetName val="Plant_Available_for_New_Build"/>
      <sheetName val="Maximum_Build_Limits"/>
      <sheetName val="Cumulative_Max_Build_Limits"/>
      <sheetName val="Minimum_Build_Limits"/>
      <sheetName val="New_Plant"/>
      <sheetName val="&gt;&gt;Technologies_and_Plant"/>
      <sheetName val="Technology_Assumptions"/>
      <sheetName val="Fuel_assumptions"/>
      <sheetName val="Fuel_Assumptions_(old)"/>
      <sheetName val="Outage_rates_(new_and_existing)"/>
      <sheetName val="Efficiency_rates"/>
      <sheetName val="Spark_and_Dark_Spreads"/>
      <sheetName val="Existing_Plant"/>
      <sheetName val="Endogenous_closures"/>
      <sheetName val="EDF_Pricing_Assumptions"/>
      <sheetName val="Model_Settings"/>
      <sheetName val="Baseline_results"/>
      <sheetName val="policy_costs_output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log"/>
      <sheetName val="QA"/>
      <sheetName val="Version Control"/>
      <sheetName val="Sheet Index"/>
      <sheetName val="(old) Data and assumptions log"/>
      <sheetName val="&gt; DDM INPUTS"/>
      <sheetName val="&gt;&gt;Policies"/>
      <sheetName val="CFD Strike Prices - Control"/>
      <sheetName val="Policy Overview"/>
      <sheetName val="Existing Policies"/>
      <sheetName val="Strike prices"/>
      <sheetName val="Heat revenues"/>
      <sheetName val="Feed-in tariff 1"/>
      <sheetName val="Feed-in tariff 2"/>
      <sheetName val="Feed-in tariff 3"/>
      <sheetName val="Feed-in tariff 4"/>
      <sheetName val="Feed-in tariff 5"/>
      <sheetName val="Feed-in tariff 6"/>
      <sheetName val="Feed-in tariff 7"/>
      <sheetName val="CfD Network losses adjustment"/>
      <sheetName val="CfD 1"/>
      <sheetName val="CfD 2"/>
      <sheetName val="CfD 3"/>
      <sheetName val="CfD 4"/>
      <sheetName val="CfD 5"/>
      <sheetName val="CfD 6"/>
      <sheetName val="CfD 7"/>
      <sheetName val="CfD 8"/>
      <sheetName val="CfD 9"/>
      <sheetName val="CfD 10"/>
      <sheetName val="CfD 11"/>
      <sheetName val="CfD 12"/>
      <sheetName val="CfD 13"/>
      <sheetName val="CfD 14"/>
      <sheetName val="CfD 15"/>
      <sheetName val="CfD 16"/>
      <sheetName val="CfD 17"/>
      <sheetName val="CfD 18"/>
      <sheetName val="CfD 19"/>
      <sheetName val="CfD 20"/>
      <sheetName val="CfD 21"/>
      <sheetName val="CfD 22"/>
      <sheetName val="CfD 23"/>
      <sheetName val="CfD 24"/>
      <sheetName val="CfD 25"/>
      <sheetName val="Regulated Asset Base 1"/>
      <sheetName val="CO2 limits 1"/>
      <sheetName val="Strategic Reserve"/>
      <sheetName val="Capacity Payment 1"/>
      <sheetName val="Carbon Price Floor"/>
      <sheetName val="Tax on Profit"/>
      <sheetName val="Tax on CO2"/>
      <sheetName val="Tax on Fuel"/>
      <sheetName val="Policy billing"/>
      <sheetName val="Capacity mechanism"/>
      <sheetName val="&gt;&gt;Prices"/>
      <sheetName val="EDF Pricing Assumptions"/>
      <sheetName val="Pricing Mark-up"/>
      <sheetName val="&gt;&gt;Demand"/>
      <sheetName val="Demand Projections"/>
      <sheetName val="Capacity Margin Derating"/>
      <sheetName val="Daily Load Curves (new)"/>
      <sheetName val="Policy Demand Reduction"/>
      <sheetName val="DSR"/>
      <sheetName val="&gt;&gt;Non-conventional capacity"/>
      <sheetName val="Reserve"/>
      <sheetName val="Autogeneration"/>
      <sheetName val="Interconnectors"/>
      <sheetName val="Inter fixed flow 1"/>
      <sheetName val="Inter price responsive 1"/>
      <sheetName val="Hydro and Pumped Storage"/>
      <sheetName val="&gt;&gt;New builds"/>
      <sheetName val="VIU assumptions"/>
      <sheetName val="VIU limit"/>
      <sheetName val="Merchant Assumptions"/>
      <sheetName val="Maximum Build Limits"/>
      <sheetName val="Plant Available for New Build"/>
      <sheetName val="Cumulative Max Build Limits"/>
      <sheetName val="Minimum Build Limits"/>
      <sheetName val="New Plant"/>
      <sheetName val="&gt;&gt;Technologies and Plant"/>
      <sheetName val="Fuel assumptions"/>
      <sheetName val="Fuel Assumptions (old)"/>
      <sheetName val="Water"/>
      <sheetName val="Outage rates (new and existing)"/>
      <sheetName val="Losses"/>
      <sheetName val="Efficiency rates"/>
      <sheetName val="Spark and Dark Spreads"/>
      <sheetName val="Intermittency"/>
      <sheetName val="Technology Assumptions"/>
      <sheetName val="Existing Plant"/>
      <sheetName val="Upgrades"/>
      <sheetName val="Endogenous closures"/>
      <sheetName val="Portfolios"/>
      <sheetName val="&gt;&gt;Control"/>
      <sheetName val="Investment Scenarios"/>
      <sheetName val="Model Settings"/>
      <sheetName val="SheetsToExport"/>
      <sheetName val="LISTS"/>
      <sheetName val="Sheet2"/>
      <sheetName val="UEM_InputData"/>
      <sheetName val="DATA"/>
      <sheetName val="FITs data"/>
      <sheetName val="Group Build Limits"/>
      <sheetName val="Ancillary Services"/>
      <sheetName val="Technology Groups"/>
      <sheetName val="UEM inputs"/>
      <sheetName val="&gt;&gt;CHP"/>
      <sheetName val="CHP data placeholders"/>
      <sheetName val="CHP Data"/>
      <sheetName val="CHP Working"/>
      <sheetName val="CHP Dummy data record"/>
      <sheetName val="CHP Operating Profiles"/>
      <sheetName val="CHP Profile Mapping"/>
      <sheetName val="CHP Retail Price Profile 1"/>
      <sheetName val="CHP Retail Price Profile 2"/>
      <sheetName val="&gt;&gt; ROCs generation"/>
      <sheetName val="Plant generation (2)"/>
      <sheetName val="CASHFLOW generation"/>
      <sheetName val="Pipeline plant"/>
      <sheetName val="Assumptions_log1"/>
      <sheetName val="Version_Control1"/>
      <sheetName val="Sheet_Index1"/>
      <sheetName val="(old)_Data_and_assumptions_log1"/>
      <sheetName val="&gt;_DDM_INPUTS1"/>
      <sheetName val="CFD_Strike_Prices_-_Control1"/>
      <sheetName val="Policy_Overview1"/>
      <sheetName val="Existing_Policies1"/>
      <sheetName val="Strike_prices1"/>
      <sheetName val="Heat_revenues1"/>
      <sheetName val="Feed-in_tariff_11"/>
      <sheetName val="Feed-in_tariff_21"/>
      <sheetName val="Feed-in_tariff_31"/>
      <sheetName val="Feed-in_tariff_41"/>
      <sheetName val="Feed-in_tariff_51"/>
      <sheetName val="Feed-in_tariff_61"/>
      <sheetName val="Feed-in_tariff_71"/>
      <sheetName val="CfD_Network_losses_adjustment1"/>
      <sheetName val="CfD_110"/>
      <sheetName val="CfD_26"/>
      <sheetName val="CfD_31"/>
      <sheetName val="CfD_41"/>
      <sheetName val="CfD_51"/>
      <sheetName val="CfD_61"/>
      <sheetName val="CfD_71"/>
      <sheetName val="CfD_81"/>
      <sheetName val="CfD_91"/>
      <sheetName val="CfD_101"/>
      <sheetName val="CfD_111"/>
      <sheetName val="CfD_121"/>
      <sheetName val="CfD_131"/>
      <sheetName val="CfD_141"/>
      <sheetName val="CfD_151"/>
      <sheetName val="CfD_161"/>
      <sheetName val="CfD_171"/>
      <sheetName val="CfD_181"/>
      <sheetName val="CfD_191"/>
      <sheetName val="CfD_201"/>
      <sheetName val="CfD_211"/>
      <sheetName val="CfD_221"/>
      <sheetName val="CfD_231"/>
      <sheetName val="CfD_241"/>
      <sheetName val="CfD_251"/>
      <sheetName val="Regulated_Asset_Base_11"/>
      <sheetName val="CO2_limits_11"/>
      <sheetName val="Strategic_Reserve1"/>
      <sheetName val="Capacity_Payment_11"/>
      <sheetName val="Carbon_Price_Floor1"/>
      <sheetName val="Tax_on_Profit1"/>
      <sheetName val="Tax_on_CO21"/>
      <sheetName val="Tax_on_Fuel1"/>
      <sheetName val="Policy_billing1"/>
      <sheetName val="Capacity_mechanism1"/>
      <sheetName val="EDF_Pricing_Assumptions1"/>
      <sheetName val="Pricing_Mark-up1"/>
      <sheetName val="Demand_Projections1"/>
      <sheetName val="Capacity_Margin_Derating1"/>
      <sheetName val="Daily_Load_Curves_(new)1"/>
      <sheetName val="Policy_Demand_Reduction1"/>
      <sheetName val="&gt;&gt;Non-conventional_capacity1"/>
      <sheetName val="Inter_fixed_flow_11"/>
      <sheetName val="Inter_price_responsive_11"/>
      <sheetName val="Hydro_and_Pumped_Storage1"/>
      <sheetName val="&gt;&gt;New_builds1"/>
      <sheetName val="VIU_assumptions1"/>
      <sheetName val="VIU_limit1"/>
      <sheetName val="Merchant_Assumptions1"/>
      <sheetName val="Maximum_Build_Limits1"/>
      <sheetName val="Plant_Available_for_New_Build1"/>
      <sheetName val="Cumulative_Max_Build_Limits1"/>
      <sheetName val="Minimum_Build_Limits1"/>
      <sheetName val="New_Plant1"/>
      <sheetName val="&gt;&gt;Technologies_and_Plant1"/>
      <sheetName val="Fuel_assumptions1"/>
      <sheetName val="Fuel_Assumptions_(old)1"/>
      <sheetName val="Outage_rates_(new_and_existing1"/>
      <sheetName val="Efficiency_rates1"/>
      <sheetName val="Spark_and_Dark_Spreads1"/>
      <sheetName val="Technology_Assumptions1"/>
      <sheetName val="Existing_Plant1"/>
      <sheetName val="Endogenous_closures1"/>
      <sheetName val="Investment_Scenarios1"/>
      <sheetName val="Model_Settings1"/>
      <sheetName val="FITs_data1"/>
      <sheetName val="Group_Build_Limits1"/>
      <sheetName val="Ancillary_Services1"/>
      <sheetName val="Technology_Groups1"/>
      <sheetName val="UEM_inputs1"/>
      <sheetName val="CHP_data_placeholders1"/>
      <sheetName val="CHP_Data1"/>
      <sheetName val="CHP_Working1"/>
      <sheetName val="CHP_Dummy_data_record1"/>
      <sheetName val="CHP_Operating_Profiles1"/>
      <sheetName val="CHP_Profile_Mapping1"/>
      <sheetName val="CHP_Retail_Price_Profile_11"/>
      <sheetName val="CHP_Retail_Price_Profile_21"/>
      <sheetName val="&gt;&gt;_ROCs_generation1"/>
      <sheetName val="Plant_generation_(2)1"/>
      <sheetName val="CASHFLOW_generation1"/>
      <sheetName val="Pipeline_plant1"/>
      <sheetName val="Assumptions_log"/>
      <sheetName val="Version_Control"/>
      <sheetName val="Sheet_Index"/>
      <sheetName val="(old)_Data_and_assumptions_log"/>
      <sheetName val="&gt;_DDM_INPUTS"/>
      <sheetName val="CFD_Strike_Prices_-_Control"/>
      <sheetName val="Policy_Overview"/>
      <sheetName val="Existing_Policies"/>
      <sheetName val="Strike_prices"/>
      <sheetName val="Heat_revenues"/>
      <sheetName val="Feed-in_tariff_1"/>
      <sheetName val="Feed-in_tariff_2"/>
      <sheetName val="Feed-in_tariff_3"/>
      <sheetName val="Feed-in_tariff_4"/>
      <sheetName val="Feed-in_tariff_5"/>
      <sheetName val="Feed-in_tariff_6"/>
      <sheetName val="Feed-in_tariff_7"/>
      <sheetName val="CfD_Network_losses_adjustment"/>
      <sheetName val="CfD_1"/>
      <sheetName val="CfD_2"/>
      <sheetName val="CfD_3"/>
      <sheetName val="CfD_4"/>
      <sheetName val="CfD_5"/>
      <sheetName val="CfD_6"/>
      <sheetName val="CfD_7"/>
      <sheetName val="CfD_8"/>
      <sheetName val="CfD_9"/>
      <sheetName val="CfD_10"/>
      <sheetName val="CfD_11"/>
      <sheetName val="CfD_12"/>
      <sheetName val="CfD_13"/>
      <sheetName val="CfD_14"/>
      <sheetName val="CfD_15"/>
      <sheetName val="CfD_16"/>
      <sheetName val="CfD_17"/>
      <sheetName val="CfD_18"/>
      <sheetName val="CfD_19"/>
      <sheetName val="CfD_20"/>
      <sheetName val="CfD_21"/>
      <sheetName val="CfD_22"/>
      <sheetName val="CfD_23"/>
      <sheetName val="CfD_24"/>
      <sheetName val="CfD_25"/>
      <sheetName val="Regulated_Asset_Base_1"/>
      <sheetName val="CO2_limits_1"/>
      <sheetName val="Strategic_Reserve"/>
      <sheetName val="Capacity_Payment_1"/>
      <sheetName val="Carbon_Price_Floor"/>
      <sheetName val="Tax_on_Profit"/>
      <sheetName val="Tax_on_CO2"/>
      <sheetName val="Tax_on_Fuel"/>
      <sheetName val="Policy_billing"/>
      <sheetName val="Capacity_mechanism"/>
      <sheetName val="EDF_Pricing_Assumptions"/>
      <sheetName val="Pricing_Mark-up"/>
      <sheetName val="Demand_Projections"/>
      <sheetName val="Capacity_Margin_Derating"/>
      <sheetName val="Daily_Load_Curves_(new)"/>
      <sheetName val="Policy_Demand_Reduction"/>
      <sheetName val="&gt;&gt;Non-conventional_capacity"/>
      <sheetName val="Inter_fixed_flow_1"/>
      <sheetName val="Inter_price_responsive_1"/>
      <sheetName val="Hydro_and_Pumped_Storage"/>
      <sheetName val="&gt;&gt;New_builds"/>
      <sheetName val="VIU_assumptions"/>
      <sheetName val="VIU_limit"/>
      <sheetName val="Merchant_Assumptions"/>
      <sheetName val="Maximum_Build_Limits"/>
      <sheetName val="Plant_Available_for_New_Build"/>
      <sheetName val="Cumulative_Max_Build_Limits"/>
      <sheetName val="Minimum_Build_Limits"/>
      <sheetName val="New_Plant"/>
      <sheetName val="&gt;&gt;Technologies_and_Plant"/>
      <sheetName val="Fuel_assumptions"/>
      <sheetName val="Fuel_Assumptions_(old)"/>
      <sheetName val="Outage_rates_(new_and_existing)"/>
      <sheetName val="Efficiency_rates"/>
      <sheetName val="Spark_and_Dark_Spreads"/>
      <sheetName val="Technology_Assumptions"/>
      <sheetName val="Existing_Plant"/>
      <sheetName val="Endogenous_closures"/>
      <sheetName val="Investment_Scenarios"/>
      <sheetName val="Model_Settings"/>
      <sheetName val="FITs_data"/>
      <sheetName val="Group_Build_Limits"/>
      <sheetName val="Ancillary_Services"/>
      <sheetName val="Technology_Groups"/>
      <sheetName val="UEM_inputs"/>
      <sheetName val="CHP_data_placeholders"/>
      <sheetName val="CHP_Data"/>
      <sheetName val="CHP_Working"/>
      <sheetName val="CHP_Dummy_data_record"/>
      <sheetName val="CHP_Operating_Profiles"/>
      <sheetName val="CHP_Profile_Mapping"/>
      <sheetName val="CHP_Retail_Price_Profile_1"/>
      <sheetName val="CHP_Retail_Price_Profile_2"/>
      <sheetName val="&gt;&gt;_ROCs_generation"/>
      <sheetName val="Plant_generation_(2)"/>
      <sheetName val="CASHFLOW_generation"/>
      <sheetName val="Pipeline_plan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CONTROL"/>
      <sheetName val="Sectors"/>
      <sheetName val="Econ parameters"/>
      <sheetName val="Price Calcs"/>
      <sheetName val="Policy Impacts"/>
      <sheetName val="IRR Calc"/>
      <sheetName val="Capacity Summary"/>
      <sheetName val="Capacity By Sector"/>
      <sheetName val="Heat&amp;Elec Output"/>
      <sheetName val="Heat Output By Sector"/>
      <sheetName val="Power Output By Sector"/>
      <sheetName val="Fuel Use Output"/>
      <sheetName val="Heat Fuel By Sector"/>
      <sheetName val="Power Fuel By Sector"/>
      <sheetName val="Probabilities"/>
      <sheetName val="Capex Breakdown2020"/>
      <sheetName val="Capex Breakdown2025"/>
      <sheetName val="Capex Breakdown2030"/>
      <sheetName val="LISTS"/>
      <sheetName val="Econ_parameters1"/>
      <sheetName val="Price_Calcs1"/>
      <sheetName val="Policy_Impacts1"/>
      <sheetName val="IRR_Calc1"/>
      <sheetName val="Capacity_Summary1"/>
      <sheetName val="Capacity_By_Sector1"/>
      <sheetName val="Heat&amp;Elec_Output1"/>
      <sheetName val="Heat_Output_By_Sector1"/>
      <sheetName val="Power_Output_By_Sector1"/>
      <sheetName val="Fuel_Use_Output1"/>
      <sheetName val="Heat_Fuel_By_Sector1"/>
      <sheetName val="Power_Fuel_By_Sector1"/>
      <sheetName val="Capex_Breakdown20201"/>
      <sheetName val="Capex_Breakdown20251"/>
      <sheetName val="Capex_Breakdown20301"/>
      <sheetName val="Econ_parameters"/>
      <sheetName val="Price_Calcs"/>
      <sheetName val="Policy_Impacts"/>
      <sheetName val="IRR_Calc"/>
      <sheetName val="Capacity_Summary"/>
      <sheetName val="Capacity_By_Sector"/>
      <sheetName val="Heat&amp;Elec_Output"/>
      <sheetName val="Heat_Output_By_Sector"/>
      <sheetName val="Power_Output_By_Sector"/>
      <sheetName val="Fuel_Use_Output"/>
      <sheetName val="Heat_Fuel_By_Sector"/>
      <sheetName val="Power_Fuel_By_Sector"/>
      <sheetName val="Capex_Breakdown2020"/>
      <sheetName val="Capex_Breakdown2025"/>
      <sheetName val="Capex_Breakdown2030"/>
    </sheetNames>
    <sheetDataSet>
      <sheetData sheetId="0"/>
      <sheetData sheetId="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 control"/>
      <sheetName val="Methodology Master"/>
      <sheetName val="Policy Master &amp; Summary Impacts"/>
      <sheetName val="Gas P Breakdown"/>
      <sheetName val="Electricity P Breakdown"/>
      <sheetName val="Gas bill dom"/>
      <sheetName val="Elec bill dom"/>
      <sheetName val="Gas bill non dom"/>
      <sheetName val="Elec bill non dom"/>
      <sheetName val="Gas bill EII"/>
      <sheetName val="Elec bill EII"/>
      <sheetName val="Consumption"/>
      <sheetName val="UEP Consumption"/>
      <sheetName val="GDP deflators"/>
      <sheetName val="Emission Factors"/>
      <sheetName val="Wholesale Prices"/>
      <sheetName val="Domestic Premia"/>
      <sheetName val="Supplier Margin"/>
      <sheetName val="TDM"/>
      <sheetName val="Network Losses"/>
      <sheetName val="Balancing Costs"/>
      <sheetName val="Better Billing"/>
      <sheetName val="Building Regs"/>
      <sheetName val="CCAs"/>
      <sheetName val="CCL"/>
      <sheetName val="Historic CERT, EEC, CESP"/>
      <sheetName val="CERT"/>
      <sheetName val="CERT Ext"/>
      <sheetName val="CESP"/>
      <sheetName val="CRC"/>
      <sheetName val="EMR"/>
      <sheetName val="ETS &amp; CPF "/>
      <sheetName val="FITs"/>
      <sheetName val="Green Deal and ECO"/>
      <sheetName val="PP"/>
      <sheetName val="RO"/>
      <sheetName val="SM"/>
      <sheetName val="VAs"/>
      <sheetName val="WHD"/>
      <sheetName val="ZCH"/>
      <sheetName val="Domestic Price Data"/>
      <sheetName val="Non-Dom Price Data QEP 3.4.1"/>
      <sheetName val="Ind Price Data QEP 3.1.3"/>
      <sheetName val="Outputs for UEP Gas"/>
      <sheetName val="Outputs for UEP electricity"/>
      <sheetName val="Outputs for DIMPSA"/>
      <sheetName val="Source Numbers for Master Lists"/>
      <sheetName val="Tables and charts"/>
      <sheetName val="Version_control1"/>
      <sheetName val="Methodology_Master1"/>
      <sheetName val="Policy_Master_&amp;_Summary_Impact1"/>
      <sheetName val="Gas_P_Breakdown1"/>
      <sheetName val="Electricity_P_Breakdown1"/>
      <sheetName val="Gas_bill_dom1"/>
      <sheetName val="Elec_bill_dom1"/>
      <sheetName val="Gas_bill_non_dom1"/>
      <sheetName val="Elec_bill_non_dom1"/>
      <sheetName val="Gas_bill_EII1"/>
      <sheetName val="Elec_bill_EII1"/>
      <sheetName val="UEP_Consumption1"/>
      <sheetName val="GDP_deflators1"/>
      <sheetName val="Emission_Factors1"/>
      <sheetName val="Wholesale_Prices1"/>
      <sheetName val="Domestic_Premia1"/>
      <sheetName val="Supplier_Margin1"/>
      <sheetName val="Network_Losses1"/>
      <sheetName val="Balancing_Costs1"/>
      <sheetName val="Better_Billing1"/>
      <sheetName val="Building_Regs1"/>
      <sheetName val="Historic_CERT,_EEC,_CESP1"/>
      <sheetName val="CERT_Ext1"/>
      <sheetName val="ETS_&amp;_CPF_1"/>
      <sheetName val="Green_Deal_and_ECO1"/>
      <sheetName val="Domestic_Price_Data1"/>
      <sheetName val="Non-Dom_Price_Data_QEP_3_4_11"/>
      <sheetName val="Ind_Price_Data_QEP_3_1_31"/>
      <sheetName val="Outputs_for_UEP_Gas1"/>
      <sheetName val="Outputs_for_UEP_electricity1"/>
      <sheetName val="Outputs_for_DIMPSA1"/>
      <sheetName val="Source_Numbers_for_Master_List1"/>
      <sheetName val="Tables_and_charts1"/>
      <sheetName val="Version_control"/>
      <sheetName val="Methodology_Master"/>
      <sheetName val="Policy_Master_&amp;_Summary_Impacts"/>
      <sheetName val="Gas_P_Breakdown"/>
      <sheetName val="Electricity_P_Breakdown"/>
      <sheetName val="Gas_bill_dom"/>
      <sheetName val="Elec_bill_dom"/>
      <sheetName val="Gas_bill_non_dom"/>
      <sheetName val="Elec_bill_non_dom"/>
      <sheetName val="Gas_bill_EII"/>
      <sheetName val="Elec_bill_EII"/>
      <sheetName val="UEP_Consumption"/>
      <sheetName val="GDP_deflators"/>
      <sheetName val="Emission_Factors"/>
      <sheetName val="Wholesale_Prices"/>
      <sheetName val="Domestic_Premia"/>
      <sheetName val="Supplier_Margin"/>
      <sheetName val="Network_Losses"/>
      <sheetName val="Balancing_Costs"/>
      <sheetName val="Better_Billing"/>
      <sheetName val="Building_Regs"/>
      <sheetName val="Historic_CERT,_EEC,_CESP"/>
      <sheetName val="CERT_Ext"/>
      <sheetName val="ETS_&amp;_CPF_"/>
      <sheetName val="Green_Deal_and_ECO"/>
      <sheetName val="Domestic_Price_Data"/>
      <sheetName val="Non-Dom_Price_Data_QEP_3_4_1"/>
      <sheetName val="Ind_Price_Data_QEP_3_1_3"/>
      <sheetName val="Outputs_for_UEP_Gas"/>
      <sheetName val="Outputs_for_UEP_electricity"/>
      <sheetName val="Outputs_for_DIMPSA"/>
      <sheetName val="Source_Numbers_for_Master_Lists"/>
      <sheetName val="Tables_and_char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n information"/>
      <sheetName val="Sheet Index"/>
      <sheetName val="Version control"/>
      <sheetName val="Detailed Summary"/>
      <sheetName val="DECC Summary"/>
      <sheetName val="Baseline results"/>
      <sheetName val="N.I. costs"/>
      <sheetName val="Lists"/>
      <sheetName val="Investor decision analysis"/>
      <sheetName val="Clearance rates"/>
      <sheetName val="Missed Clearance rates"/>
      <sheetName val="CMbids"/>
      <sheetName val="Named plant closures"/>
      <sheetName val="Pipeline plant"/>
      <sheetName val="Prices, UE, Fuel, Demand, Heat"/>
      <sheetName val="Individual Plant Data"/>
      <sheetName val="SRMC summary"/>
      <sheetName val="Duration Curves"/>
      <sheetName val="Intra day summary"/>
      <sheetName val="NI Summary"/>
      <sheetName val="CBA sheets&gt;&gt;"/>
      <sheetName val="NI CBA"/>
      <sheetName val="Hurdle rates"/>
      <sheetName val="Summary"/>
      <sheetName val="SONI to NG_NI"/>
      <sheetName val="NI consolidation"/>
      <sheetName val="BSUoS Costs"/>
      <sheetName val="TNUoS charges"/>
      <sheetName val="Spatial Split"/>
      <sheetName val="Fuel Price Summary"/>
      <sheetName val="DDM Sheets&gt;&gt;"/>
      <sheetName val="OperatingCapacity"/>
      <sheetName val="Fuel"/>
      <sheetName val="IRRs"/>
      <sheetName val="InstalledCapacity"/>
      <sheetName val="CO2"/>
      <sheetName val="Prices"/>
      <sheetName val="Costs"/>
      <sheetName val="Demand"/>
      <sheetName val="Carbon Price"/>
      <sheetName val="Fuel Prices"/>
      <sheetName val="Spreads"/>
      <sheetName val="ReservePayments"/>
      <sheetName val="Control"/>
      <sheetName val="DeratedCapacities"/>
      <sheetName val="CASHFLOW IRRS"/>
      <sheetName val="DemandExtreme"/>
      <sheetName val="CASHFLOW Capacity"/>
      <sheetName val="CASHFLOW CM payments"/>
      <sheetName val="CASHFLOW CM penalty"/>
      <sheetName val="PolicyCosts"/>
      <sheetName val="CM Penalties"/>
      <sheetName val="Load curve"/>
      <sheetName val="Wholesale curve"/>
      <sheetName val="SystemSRMC curve"/>
      <sheetName val="IntraDayGeneration"/>
      <sheetName val="Upgrade report"/>
      <sheetName val="Reserve payments"/>
      <sheetName val="CASHFLOW Max capacity"/>
      <sheetName val="CASHFLOW LoadFactor"/>
      <sheetName val="CASHFLOW SRMC"/>
      <sheetName val="CASHFLOW strike price"/>
      <sheetName val="CASHFLOW generation"/>
      <sheetName val="CASHFLOW Income"/>
      <sheetName val="CASHFLOW Profit"/>
      <sheetName val="CASHFLOW Spread"/>
      <sheetName val="MarginalEmissions curve"/>
      <sheetName val="Marginal emission factors"/>
      <sheetName val="Generation"/>
      <sheetName val="CapacityMechanism"/>
      <sheetName val="CM Payments"/>
      <sheetName val="CMcapacityProcured"/>
      <sheetName val="RenewableSplitGeneration"/>
      <sheetName val="SC - Generation"/>
      <sheetName val="SC - Construction"/>
      <sheetName val="SC - Capacity Mechanism"/>
      <sheetName val="SC - Ancillery Payments"/>
      <sheetName val="SC - Financing Cost"/>
      <sheetName val="EEU"/>
      <sheetName val="LOLE"/>
      <sheetName val="EFC Data"/>
      <sheetName val="SC - Ancillary Payments"/>
      <sheetName val="System cost"/>
      <sheetName val="Retail prices"/>
      <sheetName val="LOLEdata"/>
      <sheetName val="PolicyCostsByTech"/>
      <sheetName val="SC - Cap Mech"/>
      <sheetName val="SC - Ancillary"/>
      <sheetName val="Investor decisions"/>
      <sheetName val="DDM Input sheets&gt;&gt;"/>
      <sheetName val="Technology Assumptions"/>
      <sheetName val="VIU assumptions"/>
      <sheetName val="Carbon Price Floor"/>
      <sheetName val="Strike prices"/>
      <sheetName val="Capacity mechanism"/>
      <sheetName val="Existing Policies"/>
      <sheetName val="Targets+LCF Trajectory"/>
      <sheetName val="Heat revenues"/>
      <sheetName val="Demand Projections"/>
      <sheetName val="New Plant"/>
      <sheetName val="Existing Plant"/>
      <sheetName val="Upgrades"/>
      <sheetName val="Autogeneration"/>
      <sheetName val="CBA control"/>
      <sheetName val="CASHFLOW Policy income"/>
      <sheetName val="RetirementSummary"/>
      <sheetName val="CASHFLOW Capacity 2"/>
      <sheetName val="Plant commissioning sum"/>
      <sheetName val="CASHFLOW generation2"/>
      <sheetName val="CASHFLOW Wholesale income"/>
      <sheetName val="CASHFLOW No. of starts"/>
      <sheetName val="EEUdata"/>
      <sheetName val="CHP - Heat Output"/>
      <sheetName val="CHP - Total Fuel"/>
      <sheetName val="CHP - Own generation"/>
      <sheetName val="CHP - Exported power"/>
      <sheetName val="CHP - Qi"/>
      <sheetName val="CHP - Pes"/>
      <sheetName val="CHP - Pes percentage"/>
      <sheetName val="CASHFLOW SRMC Power Export"/>
      <sheetName val="CASHFLOW SRMC Heat Onsite"/>
      <sheetName val="CASHFLOW SRMC Power Onsite"/>
      <sheetName val="CASHFLOW Operational hours"/>
      <sheetName val="CASHFLOW Operational hours2"/>
      <sheetName val="CASHFLOW Operational hours3"/>
      <sheetName val="Wholesale curve - annual"/>
      <sheetName val="Run_information1"/>
      <sheetName val="Sheet_Index1"/>
      <sheetName val="Version_control1"/>
      <sheetName val="Detailed_Summary1"/>
      <sheetName val="DECC_Summary1"/>
      <sheetName val="Baseline_results1"/>
      <sheetName val="N_I__costs1"/>
      <sheetName val="Investor_decision_analysis1"/>
      <sheetName val="Clearance_rates1"/>
      <sheetName val="Missed_Clearance_rates1"/>
      <sheetName val="Named_plant_closures1"/>
      <sheetName val="Pipeline_plant1"/>
      <sheetName val="Prices,_UE,_Fuel,_Demand,_Heat1"/>
      <sheetName val="Individual_Plant_Data1"/>
      <sheetName val="SRMC_summary1"/>
      <sheetName val="Duration_Curves1"/>
      <sheetName val="Intra_day_summary1"/>
      <sheetName val="NI_Summary1"/>
      <sheetName val="CBA_sheets&gt;&gt;1"/>
      <sheetName val="NI_CBA1"/>
      <sheetName val="Hurdle_rates1"/>
      <sheetName val="SONI_to_NG_NI1"/>
      <sheetName val="NI_consolidation1"/>
      <sheetName val="BSUoS_Costs1"/>
      <sheetName val="TNUoS_charges1"/>
      <sheetName val="Spatial_Split1"/>
      <sheetName val="Fuel_Price_Summary1"/>
      <sheetName val="DDM_Sheets&gt;&gt;1"/>
      <sheetName val="Carbon_Price1"/>
      <sheetName val="Fuel_Prices1"/>
      <sheetName val="CASHFLOW_IRRS1"/>
      <sheetName val="CASHFLOW_Capacity1"/>
      <sheetName val="CASHFLOW_CM_payments1"/>
      <sheetName val="CASHFLOW_CM_penalty1"/>
      <sheetName val="CM_Penalties1"/>
      <sheetName val="Load_curve1"/>
      <sheetName val="Wholesale_curve1"/>
      <sheetName val="SystemSRMC_curve1"/>
      <sheetName val="Upgrade_report1"/>
      <sheetName val="Reserve_payments1"/>
      <sheetName val="CASHFLOW_Max_capacity1"/>
      <sheetName val="CASHFLOW_LoadFactor1"/>
      <sheetName val="CASHFLOW_SRMC1"/>
      <sheetName val="CASHFLOW_strike_price1"/>
      <sheetName val="CASHFLOW_generation1"/>
      <sheetName val="CASHFLOW_Income1"/>
      <sheetName val="CASHFLOW_Profit1"/>
      <sheetName val="CASHFLOW_Spread1"/>
      <sheetName val="MarginalEmissions_curve1"/>
      <sheetName val="Marginal_emission_factors1"/>
      <sheetName val="CM_Payments1"/>
      <sheetName val="SC_-_Generation1"/>
      <sheetName val="SC_-_Construction1"/>
      <sheetName val="SC_-_Capacity_Mechanism1"/>
      <sheetName val="SC_-_Ancillery_Payments1"/>
      <sheetName val="SC_-_Financing_Cost1"/>
      <sheetName val="EFC_Data1"/>
      <sheetName val="SC_-_Ancillary_Payments1"/>
      <sheetName val="System_cost1"/>
      <sheetName val="Retail_prices1"/>
      <sheetName val="SC_-_Cap_Mech1"/>
      <sheetName val="SC_-_Ancillary1"/>
      <sheetName val="Investor_decisions1"/>
      <sheetName val="DDM_Input_sheets&gt;&gt;1"/>
      <sheetName val="Technology_Assumptions1"/>
      <sheetName val="VIU_assumptions1"/>
      <sheetName val="Carbon_Price_Floor1"/>
      <sheetName val="Strike_prices1"/>
      <sheetName val="Capacity_mechanism1"/>
      <sheetName val="Existing_Policies1"/>
      <sheetName val="Targets+LCF_Trajectory1"/>
      <sheetName val="Heat_revenues1"/>
      <sheetName val="Demand_Projections1"/>
      <sheetName val="New_Plant1"/>
      <sheetName val="Existing_Plant1"/>
      <sheetName val="CBA_control1"/>
      <sheetName val="CASHFLOW_Policy_income1"/>
      <sheetName val="CASHFLOW_Capacity_21"/>
      <sheetName val="Plant_commissioning_sum1"/>
      <sheetName val="CASHFLOW_generation21"/>
      <sheetName val="CASHFLOW_Wholesale_income1"/>
      <sheetName val="CASHFLOW_No__of_starts1"/>
      <sheetName val="CHP_-_Heat_Output1"/>
      <sheetName val="CHP_-_Total_Fuel1"/>
      <sheetName val="CHP_-_Own_generation1"/>
      <sheetName val="CHP_-_Exported_power1"/>
      <sheetName val="CHP_-_Qi1"/>
      <sheetName val="CHP_-_Pes1"/>
      <sheetName val="CHP_-_Pes_percentage1"/>
      <sheetName val="CASHFLOW_SRMC_Power_Export1"/>
      <sheetName val="CASHFLOW_SRMC_Heat_Onsite1"/>
      <sheetName val="CASHFLOW_SRMC_Power_Onsite1"/>
      <sheetName val="CASHFLOW_Operational_hours1"/>
      <sheetName val="CASHFLOW_Operational_hours21"/>
      <sheetName val="CASHFLOW_Operational_hours31"/>
      <sheetName val="Wholesale_curve_-_annual1"/>
      <sheetName val="Run_information"/>
      <sheetName val="Sheet_Index"/>
      <sheetName val="Version_control"/>
      <sheetName val="Detailed_Summary"/>
      <sheetName val="DECC_Summary"/>
      <sheetName val="Baseline_results"/>
      <sheetName val="N_I__costs"/>
      <sheetName val="Investor_decision_analysis"/>
      <sheetName val="Clearance_rates"/>
      <sheetName val="Missed_Clearance_rates"/>
      <sheetName val="Named_plant_closures"/>
      <sheetName val="Pipeline_plant"/>
      <sheetName val="Prices,_UE,_Fuel,_Demand,_Heat"/>
      <sheetName val="Individual_Plant_Data"/>
      <sheetName val="SRMC_summary"/>
      <sheetName val="Duration_Curves"/>
      <sheetName val="Intra_day_summary"/>
      <sheetName val="NI_Summary"/>
      <sheetName val="CBA_sheets&gt;&gt;"/>
      <sheetName val="NI_CBA"/>
      <sheetName val="Hurdle_rates"/>
      <sheetName val="SONI_to_NG_NI"/>
      <sheetName val="NI_consolidation"/>
      <sheetName val="BSUoS_Costs"/>
      <sheetName val="TNUoS_charges"/>
      <sheetName val="Spatial_Split"/>
      <sheetName val="Fuel_Price_Summary"/>
      <sheetName val="DDM_Sheets&gt;&gt;"/>
      <sheetName val="Carbon_Price"/>
      <sheetName val="Fuel_Prices"/>
      <sheetName val="CASHFLOW_IRRS"/>
      <sheetName val="CASHFLOW_Capacity"/>
      <sheetName val="CASHFLOW_CM_payments"/>
      <sheetName val="CASHFLOW_CM_penalty"/>
      <sheetName val="CM_Penalties"/>
      <sheetName val="Load_curve"/>
      <sheetName val="Wholesale_curve"/>
      <sheetName val="SystemSRMC_curve"/>
      <sheetName val="Upgrade_report"/>
      <sheetName val="Reserve_payments"/>
      <sheetName val="CASHFLOW_Max_capacity"/>
      <sheetName val="CASHFLOW_LoadFactor"/>
      <sheetName val="CASHFLOW_SRMC"/>
      <sheetName val="CASHFLOW_strike_price"/>
      <sheetName val="CASHFLOW_generation"/>
      <sheetName val="CASHFLOW_Income"/>
      <sheetName val="CASHFLOW_Profit"/>
      <sheetName val="CASHFLOW_Spread"/>
      <sheetName val="MarginalEmissions_curve"/>
      <sheetName val="Marginal_emission_factors"/>
      <sheetName val="CM_Payments"/>
      <sheetName val="SC_-_Generation"/>
      <sheetName val="SC_-_Construction"/>
      <sheetName val="SC_-_Capacity_Mechanism"/>
      <sheetName val="SC_-_Ancillery_Payments"/>
      <sheetName val="SC_-_Financing_Cost"/>
      <sheetName val="EFC_Data"/>
      <sheetName val="SC_-_Ancillary_Payments"/>
      <sheetName val="System_cost"/>
      <sheetName val="Retail_prices"/>
      <sheetName val="SC_-_Cap_Mech"/>
      <sheetName val="SC_-_Ancillary"/>
      <sheetName val="Investor_decisions"/>
      <sheetName val="DDM_Input_sheets&gt;&gt;"/>
      <sheetName val="Technology_Assumptions"/>
      <sheetName val="VIU_assumptions"/>
      <sheetName val="Carbon_Price_Floor"/>
      <sheetName val="Strike_prices"/>
      <sheetName val="Capacity_mechanism"/>
      <sheetName val="Existing_Policies"/>
      <sheetName val="Targets+LCF_Trajectory"/>
      <sheetName val="Heat_revenues"/>
      <sheetName val="Demand_Projections"/>
      <sheetName val="New_Plant"/>
      <sheetName val="Existing_Plant"/>
      <sheetName val="CBA_control"/>
      <sheetName val="CASHFLOW_Policy_income"/>
      <sheetName val="CASHFLOW_Capacity_2"/>
      <sheetName val="Plant_commissioning_sum"/>
      <sheetName val="CASHFLOW_generation2"/>
      <sheetName val="CASHFLOW_Wholesale_income"/>
      <sheetName val="CASHFLOW_No__of_starts"/>
      <sheetName val="CHP_-_Heat_Output"/>
      <sheetName val="CHP_-_Total_Fuel"/>
      <sheetName val="CHP_-_Own_generation"/>
      <sheetName val="CHP_-_Exported_power"/>
      <sheetName val="CHP_-_Qi"/>
      <sheetName val="CHP_-_Pes"/>
      <sheetName val="CHP_-_Pes_percentage"/>
      <sheetName val="CASHFLOW_SRMC_Power_Export"/>
      <sheetName val="CASHFLOW_SRMC_Heat_Onsite"/>
      <sheetName val="CASHFLOW_SRMC_Power_Onsite"/>
      <sheetName val="CASHFLOW_Operational_hours"/>
      <sheetName val="CASHFLOW_Operational_hours2"/>
      <sheetName val="CASHFLOW_Operational_hours3"/>
      <sheetName val="Wholesale_curve_-_an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A_Index"/>
      <sheetName val="Version&amp;Issue_Log"/>
      <sheetName val="Update_Checklist"/>
      <sheetName val="DataSources"/>
      <sheetName val="QC_Checklist"/>
      <sheetName val="RAW1_GWP Factors"/>
      <sheetName val="RAW2_DfT HGV 2016 data"/>
      <sheetName val="OtherAssumptions"/>
      <sheetName val="Calc1_HGV EFs"/>
      <sheetName val="LinkedInOutput"/>
      <sheetName val="MethodPaper"/>
      <sheetName val="Delivery vehicles"/>
      <sheetName val="Freighting goods"/>
      <sheetName val="Managed assets- vehicles"/>
      <sheetName val="WTT- delivery vehs &amp; freight"/>
      <sheetName val="Delivery vehicles 2014"/>
      <sheetName val="Conversions"/>
      <sheetName val="Annex 7 FTrans - 2013 upd"/>
      <sheetName val="Lookups"/>
      <sheetName val="RAW1_GWP_Factors1"/>
      <sheetName val="RAW2_DfT_HGV_2016_data1"/>
      <sheetName val="Calc1_HGV_EFs1"/>
      <sheetName val="Delivery_vehicles1"/>
      <sheetName val="Freighting_goods1"/>
      <sheetName val="Managed_assets-_vehicles1"/>
      <sheetName val="WTT-_delivery_vehs_&amp;_freight1"/>
      <sheetName val="Delivery_vehicles_20141"/>
      <sheetName val="Annex_7_FTrans_-_2013_upd1"/>
      <sheetName val="RAW1_GWP_Factors"/>
      <sheetName val="RAW2_DfT_HGV_2016_data"/>
      <sheetName val="Calc1_HGV_EFs"/>
      <sheetName val="Delivery_vehicles"/>
      <sheetName val="Freighting_goods"/>
      <sheetName val="Managed_assets-_vehicles"/>
      <sheetName val="WTT-_delivery_vehs_&amp;_freight"/>
      <sheetName val="Delivery_vehicles_2014"/>
      <sheetName val="Annex_7_FTrans_-_2013_up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 Control"/>
      <sheetName val="DATA"/>
      <sheetName val="QA"/>
      <sheetName val="&gt; DDM INPUTS"/>
      <sheetName val="&gt;&gt;Policies"/>
      <sheetName val="Policy Overview"/>
      <sheetName val="Feed-in tariff 1"/>
      <sheetName val="Strike prices"/>
      <sheetName val="CfD 1"/>
      <sheetName val="CfD 2"/>
      <sheetName val="CfD 3"/>
      <sheetName val="CfD 4"/>
      <sheetName val="CfD 5"/>
      <sheetName val="CfD 6"/>
      <sheetName val="CfD 7"/>
      <sheetName val="Regulated Asset Base 1"/>
      <sheetName val="Capacity Payment 1"/>
      <sheetName val="CO2 limits 1"/>
      <sheetName val="Strategic Reserve"/>
      <sheetName val="CfD 8"/>
      <sheetName val="CfD 9"/>
      <sheetName val="Carbon Price Floor"/>
      <sheetName val="Tax on Profit"/>
      <sheetName val="Tax on CO2"/>
      <sheetName val="Tax on Fuel"/>
      <sheetName val="Policy billing"/>
      <sheetName val="Existing Policies"/>
      <sheetName val="Capacity mechanism"/>
      <sheetName val="&gt;&gt;Prices"/>
      <sheetName val="Pricing Mark-up"/>
      <sheetName val="EDF Pricing Assumptions"/>
      <sheetName val="&gt;&gt;Demand"/>
      <sheetName val="Demand Projections"/>
      <sheetName val="Capacity Margin Derating"/>
      <sheetName val="Daily Load Curves"/>
      <sheetName val="Daily Load Curves (new)"/>
      <sheetName val="Policy Demand Reduction"/>
      <sheetName val="DSR"/>
      <sheetName val="&gt;&gt;Non-conventional capacity"/>
      <sheetName val="Reserve"/>
      <sheetName val="Autogeneration"/>
      <sheetName val="Interconnectors"/>
      <sheetName val="Interconnector 1"/>
      <sheetName val="Hydro and Pumped Storage"/>
      <sheetName val="&gt;&gt;New builds"/>
      <sheetName val="VIU assumptions"/>
      <sheetName val="VIU limit"/>
      <sheetName val="Merchant Assumptions"/>
      <sheetName val="Plant Available for New Build"/>
      <sheetName val="Maximum Build Limits"/>
      <sheetName val="Cumulative Max Build Limits"/>
      <sheetName val="Minimum Build Limits"/>
      <sheetName val="New Plant"/>
      <sheetName val="&gt;&gt;Technologies and Plant"/>
      <sheetName val="Technology Assumptions"/>
      <sheetName val="Fuel Assumptions"/>
      <sheetName val="Outage rates (new and existing)"/>
      <sheetName val="Losses"/>
      <sheetName val="Efficiency rates"/>
      <sheetName val="Spark and Dark Spreads"/>
      <sheetName val="Wind"/>
      <sheetName val="Existing Plant"/>
      <sheetName val="Upgrades"/>
      <sheetName val="Endogenous closures"/>
      <sheetName val="Portfolios"/>
      <sheetName val="&gt;&gt;Control"/>
      <sheetName val="Model Settings"/>
      <sheetName val="SheetsToExport"/>
      <sheetName val="LISTS"/>
      <sheetName val="Version_Control1"/>
      <sheetName val="&gt;_DDM_INPUTS1"/>
      <sheetName val="Policy_Overview1"/>
      <sheetName val="Feed-in_tariff_11"/>
      <sheetName val="Strike_prices1"/>
      <sheetName val="CfD_11"/>
      <sheetName val="CfD_21"/>
      <sheetName val="CfD_31"/>
      <sheetName val="CfD_41"/>
      <sheetName val="CfD_51"/>
      <sheetName val="CfD_61"/>
      <sheetName val="CfD_71"/>
      <sheetName val="Regulated_Asset_Base_11"/>
      <sheetName val="Capacity_Payment_11"/>
      <sheetName val="CO2_limits_11"/>
      <sheetName val="Strategic_Reserve1"/>
      <sheetName val="CfD_81"/>
      <sheetName val="CfD_91"/>
      <sheetName val="Carbon_Price_Floor1"/>
      <sheetName val="Tax_on_Profit1"/>
      <sheetName val="Tax_on_CO21"/>
      <sheetName val="Tax_on_Fuel1"/>
      <sheetName val="Policy_billing1"/>
      <sheetName val="Existing_Policies1"/>
      <sheetName val="Capacity_mechanism1"/>
      <sheetName val="Pricing_Mark-up1"/>
      <sheetName val="EDF_Pricing_Assumptions1"/>
      <sheetName val="Demand_Projections1"/>
      <sheetName val="Capacity_Margin_Derating1"/>
      <sheetName val="Daily_Load_Curves1"/>
      <sheetName val="Daily_Load_Curves_(new)1"/>
      <sheetName val="Policy_Demand_Reduction1"/>
      <sheetName val="&gt;&gt;Non-conventional_capacity1"/>
      <sheetName val="Interconnector_11"/>
      <sheetName val="Hydro_and_Pumped_Storage1"/>
      <sheetName val="&gt;&gt;New_builds1"/>
      <sheetName val="VIU_assumptions1"/>
      <sheetName val="VIU_limit1"/>
      <sheetName val="Merchant_Assumptions1"/>
      <sheetName val="Plant_Available_for_New_Build1"/>
      <sheetName val="Maximum_Build_Limits1"/>
      <sheetName val="Cumulative_Max_Build_Limits1"/>
      <sheetName val="Minimum_Build_Limits1"/>
      <sheetName val="New_Plant1"/>
      <sheetName val="&gt;&gt;Technologies_and_Plant1"/>
      <sheetName val="Technology_Assumptions1"/>
      <sheetName val="Fuel_Assumptions1"/>
      <sheetName val="Outage_rates_(new_and_existing1"/>
      <sheetName val="Efficiency_rates1"/>
      <sheetName val="Spark_and_Dark_Spreads1"/>
      <sheetName val="Existing_Plant1"/>
      <sheetName val="Endogenous_closures1"/>
      <sheetName val="Model_Settings1"/>
      <sheetName val="Version_Control"/>
      <sheetName val="&gt;_DDM_INPUTS"/>
      <sheetName val="Policy_Overview"/>
      <sheetName val="Feed-in_tariff_1"/>
      <sheetName val="Strike_prices"/>
      <sheetName val="CfD_1"/>
      <sheetName val="CfD_2"/>
      <sheetName val="CfD_3"/>
      <sheetName val="CfD_4"/>
      <sheetName val="CfD_5"/>
      <sheetName val="CfD_6"/>
      <sheetName val="CfD_7"/>
      <sheetName val="Regulated_Asset_Base_1"/>
      <sheetName val="Capacity_Payment_1"/>
      <sheetName val="CO2_limits_1"/>
      <sheetName val="Strategic_Reserve"/>
      <sheetName val="CfD_8"/>
      <sheetName val="CfD_9"/>
      <sheetName val="Carbon_Price_Floor"/>
      <sheetName val="Tax_on_Profit"/>
      <sheetName val="Tax_on_CO2"/>
      <sheetName val="Tax_on_Fuel"/>
      <sheetName val="Policy_billing"/>
      <sheetName val="Existing_Policies"/>
      <sheetName val="Capacity_mechanism"/>
      <sheetName val="Pricing_Mark-up"/>
      <sheetName val="EDF_Pricing_Assumptions"/>
      <sheetName val="Demand_Projections"/>
      <sheetName val="Capacity_Margin_Derating"/>
      <sheetName val="Daily_Load_Curves"/>
      <sheetName val="Daily_Load_Curves_(new)"/>
      <sheetName val="Policy_Demand_Reduction"/>
      <sheetName val="&gt;&gt;Non-conventional_capacity"/>
      <sheetName val="Interconnector_1"/>
      <sheetName val="Hydro_and_Pumped_Storage"/>
      <sheetName val="&gt;&gt;New_builds"/>
      <sheetName val="VIU_assumptions"/>
      <sheetName val="VIU_limit"/>
      <sheetName val="Merchant_Assumptions"/>
      <sheetName val="Plant_Available_for_New_Build"/>
      <sheetName val="Maximum_Build_Limits"/>
      <sheetName val="Cumulative_Max_Build_Limits"/>
      <sheetName val="Minimum_Build_Limits"/>
      <sheetName val="New_Plant"/>
      <sheetName val="&gt;&gt;Technologies_and_Plant"/>
      <sheetName val="Technology_Assumptions"/>
      <sheetName val="Fuel_Assumptions"/>
      <sheetName val="Outage_rates_(new_and_existing)"/>
      <sheetName val="Efficiency_rates"/>
      <sheetName val="Spark_and_Dark_Spreads"/>
      <sheetName val="Existing_Plant"/>
      <sheetName val="Endogenous_closures"/>
      <sheetName val="Model_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ants &amp; Parameters"/>
      <sheetName val="FF Prices"/>
      <sheetName val="QEP 2.2.1 (Domestic Coal)"/>
      <sheetName val="QEP 3.1.4 (ND Coal)"/>
      <sheetName val="CCL"/>
      <sheetName val="Deflators"/>
      <sheetName val="Calculation &amp; Results"/>
      <sheetName val="Distribution costs plot"/>
      <sheetName val="IAG Tables"/>
      <sheetName val="UEP Template"/>
      <sheetName val="Constants_&amp;_Parameters1"/>
      <sheetName val="FF_Prices1"/>
      <sheetName val="QEP_2_2_1_(Domestic_Coal)1"/>
      <sheetName val="QEP_3_1_4_(ND_Coal)1"/>
      <sheetName val="Calculation_&amp;_Results1"/>
      <sheetName val="Distribution_costs_plot1"/>
      <sheetName val="IAG_Tables1"/>
      <sheetName val="UEP_Template1"/>
      <sheetName val="Constants_&amp;_Parameters"/>
      <sheetName val="FF_Prices"/>
      <sheetName val="QEP_2_2_1_(Domestic_Coal)"/>
      <sheetName val="QEP_3_1_4_(ND_Coal)"/>
      <sheetName val="Calculation_&amp;_Results"/>
      <sheetName val="Distribution_costs_plot"/>
      <sheetName val="IAG_Tables"/>
      <sheetName val="UEP_Template"/>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BA control"/>
      <sheetName val="CBA"/>
      <sheetName val="Generation data"/>
      <sheetName val="Generation costs"/>
      <sheetName val="Financing costs - 2"/>
      <sheetName val="Pipeline plant"/>
      <sheetName val="Hurdle rates"/>
      <sheetName val="Policy"/>
      <sheetName val="Carbon costs"/>
      <sheetName val="Unserved Energy cost"/>
      <sheetName val="Wholesale costs"/>
      <sheetName val="unservedenergy"/>
      <sheetName val="DECC Summary"/>
      <sheetName val="Summary assumptions"/>
      <sheetName val="baseline results"/>
      <sheetName val="Operating Capacity Pivot"/>
      <sheetName val="Installed Capacity Pivot"/>
      <sheetName val="New Build Pivot"/>
      <sheetName val="InstalledCapacitySummary"/>
      <sheetName val="Decommissioned Pivot"/>
      <sheetName val="Generation Summary"/>
      <sheetName val="UnservedEnergySummary"/>
      <sheetName val="Capacity Margin"/>
      <sheetName val="Prices Summary"/>
      <sheetName val="IRR summary"/>
      <sheetName val="CO2 summary"/>
      <sheetName val="CO2"/>
      <sheetName val="Load Factors"/>
      <sheetName val="SRMC summary"/>
      <sheetName val="Policy Summary"/>
      <sheetName val="Spread Summary"/>
      <sheetName val="FuelSummary"/>
      <sheetName val="Demand Summary"/>
      <sheetName val="Fuel Price Summary"/>
      <sheetName val="Carbon Price Summary"/>
      <sheetName val="Individual Plant Data"/>
      <sheetName val="CASHFLOW Profit"/>
      <sheetName val="CASHFLOW LoadFactor"/>
      <sheetName val="CASHFLOW Income"/>
      <sheetName val="OperatingCapacitySummary"/>
      <sheetName val="InstalledCapacity"/>
      <sheetName val="OperatingCapacity"/>
      <sheetName val="Generation"/>
      <sheetName val="Fuel"/>
      <sheetName val="IRRs"/>
      <sheetName val="Prices"/>
      <sheetName val="Costs"/>
      <sheetName val="PolicyCosts"/>
      <sheetName val="Demand"/>
      <sheetName val="Carbon Price"/>
      <sheetName val="Fuel Prices"/>
      <sheetName val="Spreads"/>
      <sheetName val="ReservePayments"/>
      <sheetName val="Control"/>
      <sheetName val="DeratedCapacities"/>
      <sheetName val="CASHFLOW IRRS"/>
      <sheetName val="CASHFLOW Spread"/>
      <sheetName val="DemandExtreme"/>
      <sheetName val="CASHFLOW SRMC"/>
      <sheetName val="CASHFLOW Capacity"/>
      <sheetName val="CASHFLOW Max capacity"/>
      <sheetName val="CASHFLOW strike price"/>
      <sheetName val="CASHFLOW CM payments"/>
      <sheetName val="CASHFLOW CM penalty"/>
      <sheetName val="CM Auction"/>
      <sheetName val="CM Clearing prices"/>
      <sheetName val="CM Contract payments"/>
      <sheetName val="CapacityMechanism"/>
      <sheetName val="CMcurveCapacity"/>
      <sheetName val="CMcurveNames"/>
      <sheetName val="CMperfectCompBids"/>
      <sheetName val="CMactualBids"/>
      <sheetName val="CM Payments"/>
      <sheetName val="CM Penalties"/>
      <sheetName val="Duration Curves"/>
      <sheetName val="Load curve"/>
      <sheetName val="Wholesale curve"/>
      <sheetName val="SystemSRMC curve"/>
      <sheetName val="Intra day summary"/>
      <sheetName val="Lists"/>
      <sheetName val="IntraDayGeneration"/>
      <sheetName val="CASHFLOW generation"/>
      <sheetName val="IntraDay analysis"/>
      <sheetName val="intraday check"/>
      <sheetName val="Investor decisions"/>
      <sheetName val="Technology Assumptions"/>
      <sheetName val="VIU assumptions"/>
      <sheetName val="Carbon Price Floor"/>
      <sheetName val="Daily Load Curves (new)"/>
      <sheetName val="New Plant"/>
      <sheetName val="Existing Plant"/>
      <sheetName val="CBA_control1"/>
      <sheetName val="Generation_data1"/>
      <sheetName val="Generation_costs1"/>
      <sheetName val="Financing_costs_-_21"/>
      <sheetName val="Pipeline_plant1"/>
      <sheetName val="Hurdle_rates1"/>
      <sheetName val="Carbon_costs1"/>
      <sheetName val="Unserved_Energy_cost1"/>
      <sheetName val="Wholesale_costs1"/>
      <sheetName val="DECC_Summary1"/>
      <sheetName val="Summary_assumptions1"/>
      <sheetName val="baseline_results1"/>
      <sheetName val="Operating_Capacity_Pivot1"/>
      <sheetName val="Installed_Capacity_Pivot1"/>
      <sheetName val="New_Build_Pivot1"/>
      <sheetName val="Decommissioned_Pivot1"/>
      <sheetName val="Generation_Summary1"/>
      <sheetName val="Capacity_Margin1"/>
      <sheetName val="Prices_Summary1"/>
      <sheetName val="IRR_summary1"/>
      <sheetName val="CO2_summary1"/>
      <sheetName val="Load_Factors1"/>
      <sheetName val="SRMC_summary1"/>
      <sheetName val="Policy_Summary1"/>
      <sheetName val="Spread_Summary1"/>
      <sheetName val="Demand_Summary1"/>
      <sheetName val="Fuel_Price_Summary1"/>
      <sheetName val="Carbon_Price_Summary1"/>
      <sheetName val="Individual_Plant_Data1"/>
      <sheetName val="CASHFLOW_Profit1"/>
      <sheetName val="CASHFLOW_LoadFactor1"/>
      <sheetName val="CASHFLOW_Income1"/>
      <sheetName val="Carbon_Price1"/>
      <sheetName val="Fuel_Prices1"/>
      <sheetName val="CASHFLOW_IRRS1"/>
      <sheetName val="CASHFLOW_Spread1"/>
      <sheetName val="CASHFLOW_SRMC1"/>
      <sheetName val="CASHFLOW_Capacity1"/>
      <sheetName val="CASHFLOW_Max_capacity1"/>
      <sheetName val="CASHFLOW_strike_price1"/>
      <sheetName val="CASHFLOW_CM_payments1"/>
      <sheetName val="CASHFLOW_CM_penalty1"/>
      <sheetName val="CM_Auction1"/>
      <sheetName val="CM_Clearing_prices1"/>
      <sheetName val="CM_Contract_payments1"/>
      <sheetName val="CM_Payments1"/>
      <sheetName val="CM_Penalties1"/>
      <sheetName val="Duration_Curves1"/>
      <sheetName val="Load_curve1"/>
      <sheetName val="Wholesale_curve1"/>
      <sheetName val="SystemSRMC_curve1"/>
      <sheetName val="Intra_day_summary1"/>
      <sheetName val="CASHFLOW_generation1"/>
      <sheetName val="IntraDay_analysis1"/>
      <sheetName val="intraday_check1"/>
      <sheetName val="Investor_decisions1"/>
      <sheetName val="Technology_Assumptions1"/>
      <sheetName val="VIU_assumptions1"/>
      <sheetName val="Carbon_Price_Floor1"/>
      <sheetName val="Daily_Load_Curves_(new)1"/>
      <sheetName val="New_Plant1"/>
      <sheetName val="Existing_Plant1"/>
      <sheetName val="CBA_control"/>
      <sheetName val="Generation_data"/>
      <sheetName val="Generation_costs"/>
      <sheetName val="Financing_costs_-_2"/>
      <sheetName val="Pipeline_plant"/>
      <sheetName val="Hurdle_rates"/>
      <sheetName val="Carbon_costs"/>
      <sheetName val="Unserved_Energy_cost"/>
      <sheetName val="Wholesale_costs"/>
      <sheetName val="DECC_Summary"/>
      <sheetName val="Summary_assumptions"/>
      <sheetName val="baseline_results"/>
      <sheetName val="Operating_Capacity_Pivot"/>
      <sheetName val="Installed_Capacity_Pivot"/>
      <sheetName val="New_Build_Pivot"/>
      <sheetName val="Decommissioned_Pivot"/>
      <sheetName val="Generation_Summary"/>
      <sheetName val="Capacity_Margin"/>
      <sheetName val="Prices_Summary"/>
      <sheetName val="IRR_summary"/>
      <sheetName val="CO2_summary"/>
      <sheetName val="Load_Factors"/>
      <sheetName val="SRMC_summary"/>
      <sheetName val="Policy_Summary"/>
      <sheetName val="Spread_Summary"/>
      <sheetName val="Demand_Summary"/>
      <sheetName val="Fuel_Price_Summary"/>
      <sheetName val="Carbon_Price_Summary"/>
      <sheetName val="Individual_Plant_Data"/>
      <sheetName val="CASHFLOW_Profit"/>
      <sheetName val="CASHFLOW_LoadFactor"/>
      <sheetName val="CASHFLOW_Income"/>
      <sheetName val="Carbon_Price"/>
      <sheetName val="Fuel_Prices"/>
      <sheetName val="CASHFLOW_IRRS"/>
      <sheetName val="CASHFLOW_Spread"/>
      <sheetName val="CASHFLOW_SRMC"/>
      <sheetName val="CASHFLOW_Capacity"/>
      <sheetName val="CASHFLOW_Max_capacity"/>
      <sheetName val="CASHFLOW_strike_price"/>
      <sheetName val="CASHFLOW_CM_payments"/>
      <sheetName val="CASHFLOW_CM_penalty"/>
      <sheetName val="CM_Auction"/>
      <sheetName val="CM_Clearing_prices"/>
      <sheetName val="CM_Contract_payments"/>
      <sheetName val="CM_Payments"/>
      <sheetName val="CM_Penalties"/>
      <sheetName val="Duration_Curves"/>
      <sheetName val="Load_curve"/>
      <sheetName val="Wholesale_curve"/>
      <sheetName val="SystemSRMC_curve"/>
      <sheetName val="Intra_day_summary"/>
      <sheetName val="CASHFLOW_generation"/>
      <sheetName val="IntraDay_analysis"/>
      <sheetName val="intraday_check"/>
      <sheetName val="Investor_decisions"/>
      <sheetName val="Technology_Assumptions"/>
      <sheetName val="VIU_assumptions"/>
      <sheetName val="Carbon_Price_Floor"/>
      <sheetName val="Daily_Load_Curves_(new)"/>
      <sheetName val="New_Plant"/>
      <sheetName val="Existing_Plant"/>
      <sheetName val="Calculations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Issues Log"/>
      <sheetName val="TODO"/>
      <sheetName val="Control"/>
      <sheetName val="Find target"/>
      <sheetName val="Scenarios"/>
      <sheetName val="Lists"/>
      <sheetName val="Targets"/>
      <sheetName val="Deeming"/>
      <sheetName val="Discounting"/>
      <sheetName val="Time cost"/>
      <sheetName val="Fuel split"/>
      <sheetName val="Capex indices"/>
      <sheetName val="Metering"/>
      <sheetName val="Installation cost"/>
      <sheetName val="Depreciation"/>
      <sheetName val="Admin cost"/>
      <sheetName val="Demand Barriers"/>
      <sheetName val="Supply chain fixed"/>
      <sheetName val="Supply Barriers"/>
      <sheetName val="Potentials"/>
      <sheetName val="CCL"/>
      <sheetName val="Conversion factors"/>
      <sheetName val="Carbon SPC"/>
      <sheetName val="Fuel price weights"/>
      <sheetName val="Carbon cost"/>
      <sheetName val="Biomass prices"/>
      <sheetName val="Fuel Prices"/>
      <sheetName val="Deeming inputs"/>
      <sheetName val="Counterfactuals data"/>
      <sheetName val="Counterfactuals"/>
      <sheetName val="Sheet1"/>
      <sheetName val="Renewables"/>
      <sheetName val="Main"/>
      <sheetName val="Costs"/>
      <sheetName val="Results"/>
      <sheetName val="BERR CBA"/>
      <sheetName val="Lifetime"/>
      <sheetName val="Cost curve figure"/>
      <sheetName val="BERR MACC summary"/>
      <sheetName val="Issues_Log1"/>
      <sheetName val="Find_target1"/>
      <sheetName val="Time_cost1"/>
      <sheetName val="Fuel_split1"/>
      <sheetName val="Capex_indices1"/>
      <sheetName val="Installation_cost1"/>
      <sheetName val="Admin_cost1"/>
      <sheetName val="Demand_Barriers1"/>
      <sheetName val="Supply_chain_fixed1"/>
      <sheetName val="Supply_Barriers1"/>
      <sheetName val="Conversion_factors1"/>
      <sheetName val="Carbon_SPC1"/>
      <sheetName val="Fuel_price_weights1"/>
      <sheetName val="Carbon_cost1"/>
      <sheetName val="Biomass_prices1"/>
      <sheetName val="Fuel_Prices1"/>
      <sheetName val="Deeming_inputs1"/>
      <sheetName val="Counterfactuals_data1"/>
      <sheetName val="BERR_CBA1"/>
      <sheetName val="Cost_curve_figure1"/>
      <sheetName val="BERR_MACC_summary1"/>
      <sheetName val="Issues_Log"/>
      <sheetName val="Find_target"/>
      <sheetName val="Time_cost"/>
      <sheetName val="Fuel_split"/>
      <sheetName val="Capex_indices"/>
      <sheetName val="Installation_cost"/>
      <sheetName val="Admin_cost"/>
      <sheetName val="Demand_Barriers"/>
      <sheetName val="Supply_chain_fixed"/>
      <sheetName val="Supply_Barriers"/>
      <sheetName val="Conversion_factors"/>
      <sheetName val="Carbon_SPC"/>
      <sheetName val="Fuel_price_weights"/>
      <sheetName val="Carbon_cost"/>
      <sheetName val="Biomass_prices"/>
      <sheetName val="Fuel_Prices"/>
      <sheetName val="Deeming_inputs"/>
      <sheetName val="Counterfactuals_data"/>
      <sheetName val="BERR_CBA"/>
      <sheetName val="Cost_curve_figure"/>
      <sheetName val="BERR_MACC_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elcome"/>
      <sheetName val="Model inputs and assumptions"/>
    </sheetNames>
    <sheetDataSet>
      <sheetData sheetId="0"/>
      <sheetData sheetId="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 Index"/>
      <sheetName val="UEM inputs"/>
      <sheetName val="Version Control"/>
      <sheetName val="DATA"/>
      <sheetName val="QA"/>
      <sheetName val="&gt; DDM INPUTS"/>
      <sheetName val="&gt;&gt;Policies"/>
      <sheetName val="Policy Overview"/>
      <sheetName val="Existing Policies"/>
      <sheetName val="Strike prices"/>
      <sheetName val="Heat revenues"/>
      <sheetName val="Feed-in tariff 1"/>
      <sheetName val="Feed-in tariff 2"/>
      <sheetName val="Feed-in tariff 3"/>
      <sheetName val="Feed-in tariff 4"/>
      <sheetName val="Feed-in tariff 5"/>
      <sheetName val="Feed-in tariff 6"/>
      <sheetName val="Feed-in tariff 7"/>
      <sheetName val="CfD Network losses adjustment"/>
      <sheetName val="CfD 1"/>
      <sheetName val="CfD 2"/>
      <sheetName val="CfD 3"/>
      <sheetName val="CfD 4"/>
      <sheetName val="CfD 5"/>
      <sheetName val="CfD 6"/>
      <sheetName val="CfD 7"/>
      <sheetName val="CfD 8"/>
      <sheetName val="CfD 9"/>
      <sheetName val="CfD 10"/>
      <sheetName val="CfD 11"/>
      <sheetName val="CfD 12"/>
      <sheetName val="CfD 13"/>
      <sheetName val="CfD 14"/>
      <sheetName val="CfD 15"/>
      <sheetName val="CfD 16"/>
      <sheetName val="CfD 17"/>
      <sheetName val="CfD 18"/>
      <sheetName val="CO2 limits 1"/>
      <sheetName val="Strategic Reserve"/>
      <sheetName val="Capacity Payment 1"/>
      <sheetName val="Regulated Asset Base 1"/>
      <sheetName val="Carbon Price Floor"/>
      <sheetName val="Tax on Profit"/>
      <sheetName val="Tax on CO2"/>
      <sheetName val="Tax on Fuel"/>
      <sheetName val="Policy billing"/>
      <sheetName val="Capacity mechanism"/>
      <sheetName val="&gt;&gt;Prices"/>
      <sheetName val="Pricing Mark-up"/>
      <sheetName val="&gt;&gt;Demand"/>
      <sheetName val="Capacity Margin Derating"/>
      <sheetName val="Daily Load Curves"/>
      <sheetName val="Daily Load Curves (new)"/>
      <sheetName val="Policy Demand Reduction"/>
      <sheetName val="DSR"/>
      <sheetName val="&gt;&gt;Non-conventional capacity"/>
      <sheetName val="Reserve"/>
      <sheetName val="Autogeneration"/>
      <sheetName val="Interconnectors"/>
      <sheetName val="Inter fixed flow 1"/>
      <sheetName val="Inter price responsive 1"/>
      <sheetName val="Hydro and Pumped Storage"/>
      <sheetName val="&gt;&gt;New builds"/>
      <sheetName val="VIU assumptions"/>
      <sheetName val="VIU limit"/>
      <sheetName val="Merchant Assumptions"/>
      <sheetName val="Plant Available for New Build"/>
      <sheetName val="Maximum Build Limits"/>
      <sheetName val="Cumulative Max Build Limits"/>
      <sheetName val="Minimum Build Limits"/>
      <sheetName val="New Plant"/>
      <sheetName val="&gt;&gt;Technologies and Plant"/>
      <sheetName val="Technology Assumptions"/>
      <sheetName val="Fuel assumptions"/>
      <sheetName val="Fuel Assumptions (old)"/>
      <sheetName val="Water"/>
      <sheetName val="Outage rates (new and existing)"/>
      <sheetName val="Losses"/>
      <sheetName val="Efficiency rates"/>
      <sheetName val="Spark and Dark Spreads"/>
      <sheetName val="Intermittency"/>
      <sheetName val="Demand Projections"/>
      <sheetName val="Existing Plant"/>
      <sheetName val="Upgrades"/>
      <sheetName val="Endogenous closures"/>
      <sheetName val="Portfolios"/>
      <sheetName val="EDF Pricing Assumptions"/>
      <sheetName val="&gt;&gt;Control"/>
      <sheetName val="Model Settings"/>
      <sheetName val="SheetsToExport"/>
      <sheetName val="LISTS"/>
      <sheetName val="Sheet2"/>
      <sheetName val="Sheet_Index1"/>
      <sheetName val="UEM_inputs1"/>
      <sheetName val="Version_Control1"/>
      <sheetName val="&gt;_DDM_INPUTS1"/>
      <sheetName val="Policy_Overview1"/>
      <sheetName val="Existing_Policies1"/>
      <sheetName val="Strike_prices1"/>
      <sheetName val="Heat_revenues1"/>
      <sheetName val="Feed-in_tariff_11"/>
      <sheetName val="Feed-in_tariff_21"/>
      <sheetName val="Feed-in_tariff_31"/>
      <sheetName val="Feed-in_tariff_41"/>
      <sheetName val="Feed-in_tariff_51"/>
      <sheetName val="Feed-in_tariff_61"/>
      <sheetName val="Feed-in_tariff_71"/>
      <sheetName val="CfD_Network_losses_adjustment1"/>
      <sheetName val="CfD_19"/>
      <sheetName val="CfD_21"/>
      <sheetName val="CfD_31"/>
      <sheetName val="CfD_41"/>
      <sheetName val="CfD_51"/>
      <sheetName val="CfD_61"/>
      <sheetName val="CfD_71"/>
      <sheetName val="CfD_81"/>
      <sheetName val="CfD_91"/>
      <sheetName val="CfD_101"/>
      <sheetName val="CfD_111"/>
      <sheetName val="CfD_121"/>
      <sheetName val="CfD_131"/>
      <sheetName val="CfD_141"/>
      <sheetName val="CfD_151"/>
      <sheetName val="CfD_161"/>
      <sheetName val="CfD_171"/>
      <sheetName val="CfD_181"/>
      <sheetName val="CO2_limits_11"/>
      <sheetName val="Strategic_Reserve1"/>
      <sheetName val="Capacity_Payment_11"/>
      <sheetName val="Regulated_Asset_Base_11"/>
      <sheetName val="Carbon_Price_Floor1"/>
      <sheetName val="Tax_on_Profit1"/>
      <sheetName val="Tax_on_CO21"/>
      <sheetName val="Tax_on_Fuel1"/>
      <sheetName val="Policy_billing1"/>
      <sheetName val="Capacity_mechanism1"/>
      <sheetName val="Pricing_Mark-up1"/>
      <sheetName val="Capacity_Margin_Derating1"/>
      <sheetName val="Daily_Load_Curves1"/>
      <sheetName val="Daily_Load_Curves_(new)1"/>
      <sheetName val="Policy_Demand_Reduction1"/>
      <sheetName val="&gt;&gt;Non-conventional_capacity1"/>
      <sheetName val="Inter_fixed_flow_11"/>
      <sheetName val="Inter_price_responsive_11"/>
      <sheetName val="Hydro_and_Pumped_Storage1"/>
      <sheetName val="&gt;&gt;New_builds1"/>
      <sheetName val="VIU_assumptions1"/>
      <sheetName val="VIU_limit1"/>
      <sheetName val="Merchant_Assumptions1"/>
      <sheetName val="Plant_Available_for_New_Build1"/>
      <sheetName val="Maximum_Build_Limits1"/>
      <sheetName val="Cumulative_Max_Build_Limits1"/>
      <sheetName val="Minimum_Build_Limits1"/>
      <sheetName val="New_Plant1"/>
      <sheetName val="&gt;&gt;Technologies_and_Plant1"/>
      <sheetName val="Technology_Assumptions1"/>
      <sheetName val="Fuel_assumptions1"/>
      <sheetName val="Fuel_Assumptions_(old)1"/>
      <sheetName val="Outage_rates_(new_and_existing1"/>
      <sheetName val="Efficiency_rates1"/>
      <sheetName val="Spark_and_Dark_Spreads1"/>
      <sheetName val="Demand_Projections1"/>
      <sheetName val="Existing_Plant1"/>
      <sheetName val="Endogenous_closures1"/>
      <sheetName val="EDF_Pricing_Assumptions1"/>
      <sheetName val="Model_Settings1"/>
      <sheetName val="Sheet_Index"/>
      <sheetName val="UEM_inputs"/>
      <sheetName val="Version_Control"/>
      <sheetName val="&gt;_DDM_INPUTS"/>
      <sheetName val="Policy_Overview"/>
      <sheetName val="Existing_Policies"/>
      <sheetName val="Strike_prices"/>
      <sheetName val="Heat_revenues"/>
      <sheetName val="Feed-in_tariff_1"/>
      <sheetName val="Feed-in_tariff_2"/>
      <sheetName val="Feed-in_tariff_3"/>
      <sheetName val="Feed-in_tariff_4"/>
      <sheetName val="Feed-in_tariff_5"/>
      <sheetName val="Feed-in_tariff_6"/>
      <sheetName val="Feed-in_tariff_7"/>
      <sheetName val="CfD_Network_losses_adjustment"/>
      <sheetName val="CfD_1"/>
      <sheetName val="CfD_2"/>
      <sheetName val="CfD_3"/>
      <sheetName val="CfD_4"/>
      <sheetName val="CfD_5"/>
      <sheetName val="CfD_6"/>
      <sheetName val="CfD_7"/>
      <sheetName val="CfD_8"/>
      <sheetName val="CfD_9"/>
      <sheetName val="CfD_10"/>
      <sheetName val="CfD_11"/>
      <sheetName val="CfD_12"/>
      <sheetName val="CfD_13"/>
      <sheetName val="CfD_14"/>
      <sheetName val="CfD_15"/>
      <sheetName val="CfD_16"/>
      <sheetName val="CfD_17"/>
      <sheetName val="CfD_18"/>
      <sheetName val="CO2_limits_1"/>
      <sheetName val="Strategic_Reserve"/>
      <sheetName val="Capacity_Payment_1"/>
      <sheetName val="Regulated_Asset_Base_1"/>
      <sheetName val="Carbon_Price_Floor"/>
      <sheetName val="Tax_on_Profit"/>
      <sheetName val="Tax_on_CO2"/>
      <sheetName val="Tax_on_Fuel"/>
      <sheetName val="Policy_billing"/>
      <sheetName val="Capacity_mechanism"/>
      <sheetName val="Pricing_Mark-up"/>
      <sheetName val="Capacity_Margin_Derating"/>
      <sheetName val="Daily_Load_Curves"/>
      <sheetName val="Daily_Load_Curves_(new)"/>
      <sheetName val="Policy_Demand_Reduction"/>
      <sheetName val="&gt;&gt;Non-conventional_capacity"/>
      <sheetName val="Inter_fixed_flow_1"/>
      <sheetName val="Inter_price_responsive_1"/>
      <sheetName val="Hydro_and_Pumped_Storage"/>
      <sheetName val="&gt;&gt;New_builds"/>
      <sheetName val="VIU_assumptions"/>
      <sheetName val="VIU_limit"/>
      <sheetName val="Merchant_Assumptions"/>
      <sheetName val="Plant_Available_for_New_Build"/>
      <sheetName val="Maximum_Build_Limits"/>
      <sheetName val="Cumulative_Max_Build_Limits"/>
      <sheetName val="Minimum_Build_Limits"/>
      <sheetName val="New_Plant"/>
      <sheetName val="&gt;&gt;Technologies_and_Plant"/>
      <sheetName val="Technology_Assumptions"/>
      <sheetName val="Fuel_assumptions"/>
      <sheetName val="Fuel_Assumptions_(old)"/>
      <sheetName val="Outage_rates_(new_and_existing)"/>
      <sheetName val="Efficiency_rates"/>
      <sheetName val="Spark_and_Dark_Spreads"/>
      <sheetName val="Demand_Projections"/>
      <sheetName val="Existing_Plant"/>
      <sheetName val="Endogenous_closures"/>
      <sheetName val="EDF_Pricing_Assumptions"/>
      <sheetName val="Model_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Logs"/>
      <sheetName val="Version control"/>
      <sheetName val="New Assumptions Log"/>
      <sheetName val="Units"/>
      <sheetName val="Parameters &gt;&gt;"/>
      <sheetName val="Methodology Master"/>
      <sheetName val="Policy Master"/>
      <sheetName val="Input selection"/>
      <sheetName val="Scenario Inputs &amp; Cycling &gt;&gt;"/>
      <sheetName val="Scenario DDM data"/>
      <sheetName val="Scenario EDM sales"/>
      <sheetName val="Scenario Assumptions data"/>
      <sheetName val="EEP cycling - CENTRAL"/>
      <sheetName val="EEP cycling - LOW"/>
      <sheetName val="EEP cycling - HIGH"/>
      <sheetName val="Cycling - Assumptions"/>
      <sheetName val="Input data &gt;&gt;"/>
      <sheetName val="Pre-policy WP calculation"/>
      <sheetName val="No Policy Runs"/>
      <sheetName val="Wholesale Prices"/>
      <sheetName val="Adjust - WPE &amp; MEF"/>
      <sheetName val="GDP deflators"/>
      <sheetName val="Consumption"/>
      <sheetName val="UEP Consumption"/>
      <sheetName val="Emissions Factors"/>
      <sheetName val="Domestic Price Data"/>
      <sheetName val="Non-Dom Price Data"/>
      <sheetName val="Ind Price Data"/>
      <sheetName val="Domestic Premia"/>
      <sheetName val="Supplier Margin"/>
      <sheetName val="TDM"/>
      <sheetName val="Network Losses"/>
      <sheetName val="Balancing Costs"/>
      <sheetName val="Policy Data &gt;&gt;"/>
      <sheetName val="Building Regs"/>
      <sheetName val="CCAs"/>
      <sheetName val="CCL"/>
      <sheetName val="CERT"/>
      <sheetName val="CERT Ext"/>
      <sheetName val="CERT, EEC, CESP (Historic)"/>
      <sheetName val="CESP"/>
      <sheetName val="CfD"/>
      <sheetName val="CM"/>
      <sheetName val="CRC"/>
      <sheetName val="ETS &amp; CPF"/>
      <sheetName val="ESOS"/>
      <sheetName val="GD and ECO"/>
      <sheetName val="FITs"/>
      <sheetName val="Government rebate"/>
      <sheetName val="PP"/>
      <sheetName val="PRS"/>
      <sheetName val="RO"/>
      <sheetName val="SM"/>
      <sheetName val="VAs"/>
      <sheetName val="WHD"/>
      <sheetName val="ZCH"/>
      <sheetName val="Calculations &gt;&gt;"/>
      <sheetName val="Gas P Breakdown"/>
      <sheetName val="Electricity P Breakdown"/>
      <sheetName val="Gas bill dom"/>
      <sheetName val="Elec bill dom"/>
      <sheetName val="Gas bill non dom"/>
      <sheetName val="Elec bill non dom"/>
      <sheetName val="Gas bill EII EXEMPT"/>
      <sheetName val="Gas bill EII NON-EXEMPT"/>
      <sheetName val="Elec bill EII EXEMPT"/>
      <sheetName val="Elec bill EII NON-EXEMPT"/>
      <sheetName val="Outputs &gt;&gt;"/>
      <sheetName val="Consumption tables"/>
      <sheetName val="Bill tables"/>
      <sheetName val="Price tables"/>
      <sheetName val="Scenario output comparison"/>
      <sheetName val="Trends and Drivers"/>
      <sheetName val="Tables for report"/>
      <sheetName val="Charts for report"/>
      <sheetName val="Outputs for UEP Gas"/>
      <sheetName val="Outputs for UEP electricity"/>
      <sheetName val="Outputs for DIMPSA"/>
      <sheetName val="Sheet1"/>
      <sheetName val="Lookups"/>
      <sheetName val="Source Numbers for Master Lists"/>
      <sheetName val="170214 APBM 2017 (EEP 2016) (3)"/>
      <sheetName val="Version_control1"/>
      <sheetName val="New_Assumptions_Log1"/>
      <sheetName val="Parameters_&gt;&gt;1"/>
      <sheetName val="Methodology_Master1"/>
      <sheetName val="Policy_Master1"/>
      <sheetName val="Input_selection1"/>
      <sheetName val="Scenario_Inputs_&amp;_Cycling_&gt;&gt;1"/>
      <sheetName val="Scenario_DDM_data1"/>
      <sheetName val="Scenario_EDM_sales1"/>
      <sheetName val="Scenario_Assumptions_data1"/>
      <sheetName val="EEP_cycling_-_CENTRAL1"/>
      <sheetName val="EEP_cycling_-_LOW1"/>
      <sheetName val="EEP_cycling_-_HIGH1"/>
      <sheetName val="Cycling_-_Assumptions1"/>
      <sheetName val="Input_data_&gt;&gt;1"/>
      <sheetName val="Pre-policy_WP_calculation1"/>
      <sheetName val="No_Policy_Runs1"/>
      <sheetName val="Wholesale_Prices1"/>
      <sheetName val="Adjust_-_WPE_&amp;_MEF1"/>
      <sheetName val="GDP_deflators1"/>
      <sheetName val="UEP_Consumption1"/>
      <sheetName val="Emissions_Factors1"/>
      <sheetName val="Domestic_Price_Data1"/>
      <sheetName val="Non-Dom_Price_Data1"/>
      <sheetName val="Ind_Price_Data1"/>
      <sheetName val="Domestic_Premia1"/>
      <sheetName val="Supplier_Margin1"/>
      <sheetName val="Network_Losses1"/>
      <sheetName val="Balancing_Costs1"/>
      <sheetName val="Policy_Data_&gt;&gt;1"/>
      <sheetName val="Building_Regs1"/>
      <sheetName val="CERT_Ext1"/>
      <sheetName val="CERT,_EEC,_CESP_(Historic)1"/>
      <sheetName val="ETS_&amp;_CPF1"/>
      <sheetName val="GD_and_ECO1"/>
      <sheetName val="Government_rebate1"/>
      <sheetName val="Calculations_&gt;&gt;1"/>
      <sheetName val="Gas_P_Breakdown1"/>
      <sheetName val="Electricity_P_Breakdown1"/>
      <sheetName val="Gas_bill_dom1"/>
      <sheetName val="Elec_bill_dom1"/>
      <sheetName val="Gas_bill_non_dom1"/>
      <sheetName val="Elec_bill_non_dom1"/>
      <sheetName val="Gas_bill_EII_EXEMPT1"/>
      <sheetName val="Gas_bill_EII_NON-EXEMPT1"/>
      <sheetName val="Elec_bill_EII_EXEMPT1"/>
      <sheetName val="Elec_bill_EII_NON-EXEMPT1"/>
      <sheetName val="Outputs_&gt;&gt;1"/>
      <sheetName val="Consumption_tables1"/>
      <sheetName val="Bill_tables1"/>
      <sheetName val="Price_tables1"/>
      <sheetName val="Scenario_output_comparison1"/>
      <sheetName val="Trends_and_Drivers1"/>
      <sheetName val="Tables_for_report1"/>
      <sheetName val="Charts_for_report1"/>
      <sheetName val="Outputs_for_UEP_Gas1"/>
      <sheetName val="Outputs_for_UEP_electricity1"/>
      <sheetName val="Outputs_for_DIMPSA1"/>
      <sheetName val="Source_Numbers_for_Master_List1"/>
      <sheetName val="170214_APBM_2017_(EEP_2016)_(31"/>
      <sheetName val="Version_control"/>
      <sheetName val="New_Assumptions_Log"/>
      <sheetName val="Parameters_&gt;&gt;"/>
      <sheetName val="Methodology_Master"/>
      <sheetName val="Policy_Master"/>
      <sheetName val="Input_selection"/>
      <sheetName val="Scenario_Inputs_&amp;_Cycling_&gt;&gt;"/>
      <sheetName val="Scenario_DDM_data"/>
      <sheetName val="Scenario_EDM_sales"/>
      <sheetName val="Scenario_Assumptions_data"/>
      <sheetName val="EEP_cycling_-_CENTRAL"/>
      <sheetName val="EEP_cycling_-_LOW"/>
      <sheetName val="EEP_cycling_-_HIGH"/>
      <sheetName val="Cycling_-_Assumptions"/>
      <sheetName val="Input_data_&gt;&gt;"/>
      <sheetName val="Pre-policy_WP_calculation"/>
      <sheetName val="No_Policy_Runs"/>
      <sheetName val="Wholesale_Prices"/>
      <sheetName val="Adjust_-_WPE_&amp;_MEF"/>
      <sheetName val="GDP_deflators"/>
      <sheetName val="UEP_Consumption"/>
      <sheetName val="Emissions_Factors"/>
      <sheetName val="Domestic_Price_Data"/>
      <sheetName val="Non-Dom_Price_Data"/>
      <sheetName val="Ind_Price_Data"/>
      <sheetName val="Domestic_Premia"/>
      <sheetName val="Supplier_Margin"/>
      <sheetName val="Network_Losses"/>
      <sheetName val="Balancing_Costs"/>
      <sheetName val="Policy_Data_&gt;&gt;"/>
      <sheetName val="Building_Regs"/>
      <sheetName val="CERT_Ext"/>
      <sheetName val="CERT,_EEC,_CESP_(Historic)"/>
      <sheetName val="ETS_&amp;_CPF"/>
      <sheetName val="GD_and_ECO"/>
      <sheetName val="Government_rebate"/>
      <sheetName val="Calculations_&gt;&gt;"/>
      <sheetName val="Gas_P_Breakdown"/>
      <sheetName val="Electricity_P_Breakdown"/>
      <sheetName val="Gas_bill_dom"/>
      <sheetName val="Elec_bill_dom"/>
      <sheetName val="Gas_bill_non_dom"/>
      <sheetName val="Elec_bill_non_dom"/>
      <sheetName val="Gas_bill_EII_EXEMPT"/>
      <sheetName val="Gas_bill_EII_NON-EXEMPT"/>
      <sheetName val="Elec_bill_EII_EXEMPT"/>
      <sheetName val="Elec_bill_EII_NON-EXEMPT"/>
      <sheetName val="Outputs_&gt;&gt;"/>
      <sheetName val="Consumption_tables"/>
      <sheetName val="Bill_tables"/>
      <sheetName val="Price_tables"/>
      <sheetName val="Scenario_output_comparison"/>
      <sheetName val="Trends_and_Drivers"/>
      <sheetName val="Tables_for_report"/>
      <sheetName val="Charts_for_report"/>
      <sheetName val="Outputs_for_UEP_Gas"/>
      <sheetName val="Outputs_for_UEP_electricity"/>
      <sheetName val="Outputs_for_DIMPSA"/>
      <sheetName val="Source_Numbers_for_Master_Lists"/>
      <sheetName val="170214_APBM_2017_(EEP_2016)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icy Overview"/>
      <sheetName val="Feed-in tariff 1"/>
      <sheetName val="Val Feed-in tariff 1"/>
      <sheetName val="CfD 1"/>
      <sheetName val="Val CfD 1"/>
      <sheetName val="CfD 2"/>
      <sheetName val="Val CfD 2"/>
      <sheetName val="CfD 3"/>
      <sheetName val="CfD 4"/>
      <sheetName val="Val CfD 3"/>
      <sheetName val="Val CfD 4"/>
      <sheetName val="CfD 5"/>
      <sheetName val="Val CfD 5"/>
      <sheetName val="CfD 6"/>
      <sheetName val="Val CfD 6"/>
      <sheetName val="CfD 7"/>
      <sheetName val="Val CfD 7"/>
      <sheetName val="Regulated Asset Base 1"/>
      <sheetName val="Val Regulated Asset Base 1"/>
      <sheetName val="Capacity Payment 1"/>
      <sheetName val="Val Capacity Payment 1"/>
      <sheetName val="CO2 limits 1"/>
      <sheetName val="Val CO2 limits 1"/>
      <sheetName val="Strategic Reserve"/>
      <sheetName val="Val Strategic Reserve"/>
      <sheetName val="Carbon Price Floor"/>
      <sheetName val="Tax on Profit"/>
      <sheetName val="Tax on CO2"/>
      <sheetName val="Tax on Fuel"/>
      <sheetName val="Policy billing"/>
      <sheetName val="Val Policy billing"/>
      <sheetName val="Existing Policies"/>
      <sheetName val="ROC bandings"/>
      <sheetName val="Pricing Mark-up"/>
      <sheetName val="Val Pricing Mark-up"/>
      <sheetName val="EDF Pricing Assumptions"/>
      <sheetName val="Val EDF Pricing Assumptions"/>
      <sheetName val="Demand Projections"/>
      <sheetName val="Val Demand"/>
      <sheetName val="Capacity Margin Derating"/>
      <sheetName val="Val Capacity Margin Derating"/>
      <sheetName val="Daily Load Curves"/>
      <sheetName val="Val Daily Load Curves"/>
      <sheetName val="Policy Demand Reduction"/>
      <sheetName val="Val Policy Demand Reduction"/>
      <sheetName val="Load Curve Adjustment Domestic"/>
      <sheetName val="Load Curve Adjustment Smart Dom"/>
      <sheetName val="Load Curve Adjustment NonDom"/>
      <sheetName val="Smart meters"/>
      <sheetName val="Reserve"/>
      <sheetName val="Val Reserve"/>
      <sheetName val="Autogeneration"/>
      <sheetName val="Val Autogeneration"/>
      <sheetName val="Interconnectors"/>
      <sheetName val="Val Interconnectors"/>
      <sheetName val="Hydro and Pumped Storage"/>
      <sheetName val="Val Hydro and Pumped Storage"/>
      <sheetName val="VIU Assumptions"/>
      <sheetName val="Val VIU Assumptions"/>
      <sheetName val="VIU limit"/>
      <sheetName val="Val VIU limit"/>
      <sheetName val="Merchant Assumptions"/>
      <sheetName val="Val Merchant Assumptions"/>
      <sheetName val="Plant Available for New Build"/>
      <sheetName val="Val Plant Available for New Bui"/>
      <sheetName val="Maximum Build Limits"/>
      <sheetName val="Cumulative Max Build Limits"/>
      <sheetName val="Minimum Build Limits"/>
      <sheetName val="New Plant"/>
      <sheetName val="Val New Plant"/>
      <sheetName val="Outage rates (new and existing)"/>
      <sheetName val="Val Outage Rates"/>
      <sheetName val="Losses"/>
      <sheetName val="Val Losses"/>
      <sheetName val="Efficiency rates"/>
      <sheetName val="Technology Assumptions"/>
      <sheetName val="Val Tech Assumptions"/>
      <sheetName val="Fuel Assumptions"/>
      <sheetName val="Val Fuel Assumptions"/>
      <sheetName val="Spark and Dark Spreads"/>
      <sheetName val="Val Spark and Dark Spreads"/>
      <sheetName val="Portfolios"/>
      <sheetName val="Existing Plant"/>
      <sheetName val="Val Existing Plant"/>
      <sheetName val="Val Pipeline"/>
      <sheetName val="TheoreticalPlant"/>
      <sheetName val="Wind"/>
      <sheetName val="Val Wind"/>
      <sheetName val="Model Settings"/>
      <sheetName val="Val Build &amp; Retirement Assumpti"/>
      <sheetName val="SheetManager"/>
      <sheetName val="LISTS"/>
      <sheetName val="Policy_Overview1"/>
      <sheetName val="Feed-in_tariff_11"/>
      <sheetName val="Val_Feed-in_tariff_11"/>
      <sheetName val="CfD_11"/>
      <sheetName val="Val_CfD_11"/>
      <sheetName val="CfD_21"/>
      <sheetName val="Val_CfD_21"/>
      <sheetName val="CfD_31"/>
      <sheetName val="CfD_41"/>
      <sheetName val="Val_CfD_31"/>
      <sheetName val="Val_CfD_41"/>
      <sheetName val="CfD_51"/>
      <sheetName val="Val_CfD_51"/>
      <sheetName val="CfD_61"/>
      <sheetName val="Val_CfD_61"/>
      <sheetName val="CfD_71"/>
      <sheetName val="Val_CfD_71"/>
      <sheetName val="Regulated_Asset_Base_11"/>
      <sheetName val="Val_Regulated_Asset_Base_11"/>
      <sheetName val="Capacity_Payment_11"/>
      <sheetName val="Val_Capacity_Payment_11"/>
      <sheetName val="CO2_limits_11"/>
      <sheetName val="Val_CO2_limits_11"/>
      <sheetName val="Strategic_Reserve1"/>
      <sheetName val="Val_Strategic_Reserve1"/>
      <sheetName val="Carbon_Price_Floor1"/>
      <sheetName val="Tax_on_Profit1"/>
      <sheetName val="Tax_on_CO21"/>
      <sheetName val="Tax_on_Fuel1"/>
      <sheetName val="Policy_billing1"/>
      <sheetName val="Val_Policy_billing1"/>
      <sheetName val="Existing_Policies1"/>
      <sheetName val="ROC_bandings1"/>
      <sheetName val="Pricing_Mark-up1"/>
      <sheetName val="Val_Pricing_Mark-up1"/>
      <sheetName val="EDF_Pricing_Assumptions1"/>
      <sheetName val="Val_EDF_Pricing_Assumptions1"/>
      <sheetName val="Demand_Projections1"/>
      <sheetName val="Val_Demand1"/>
      <sheetName val="Capacity_Margin_Derating1"/>
      <sheetName val="Val_Capacity_Margin_Derating1"/>
      <sheetName val="Daily_Load_Curves1"/>
      <sheetName val="Val_Daily_Load_Curves1"/>
      <sheetName val="Policy_Demand_Reduction1"/>
      <sheetName val="Val_Policy_Demand_Reduction1"/>
      <sheetName val="Load_Curve_Adjustment_Domestic1"/>
      <sheetName val="Load_Curve_Adjustment_Smart_Do1"/>
      <sheetName val="Load_Curve_Adjustment_NonDom1"/>
      <sheetName val="Smart_meters1"/>
      <sheetName val="Val_Reserve1"/>
      <sheetName val="Val_Autogeneration1"/>
      <sheetName val="Val_Interconnectors1"/>
      <sheetName val="Hydro_and_Pumped_Storage1"/>
      <sheetName val="Val_Hydro_and_Pumped_Storage1"/>
      <sheetName val="VIU_Assumptions1"/>
      <sheetName val="Val_VIU_Assumptions1"/>
      <sheetName val="VIU_limit1"/>
      <sheetName val="Val_VIU_limit1"/>
      <sheetName val="Merchant_Assumptions1"/>
      <sheetName val="Val_Merchant_Assumptions1"/>
      <sheetName val="Plant_Available_for_New_Build1"/>
      <sheetName val="Val_Plant_Available_for_New_Bu1"/>
      <sheetName val="Maximum_Build_Limits1"/>
      <sheetName val="Cumulative_Max_Build_Limits1"/>
      <sheetName val="Minimum_Build_Limits1"/>
      <sheetName val="New_Plant1"/>
      <sheetName val="Val_New_Plant1"/>
      <sheetName val="Outage_rates_(new_and_existing1"/>
      <sheetName val="Val_Outage_Rates1"/>
      <sheetName val="Val_Losses1"/>
      <sheetName val="Efficiency_rates1"/>
      <sheetName val="Technology_Assumptions1"/>
      <sheetName val="Val_Tech_Assumptions1"/>
      <sheetName val="Fuel_Assumptions1"/>
      <sheetName val="Val_Fuel_Assumptions1"/>
      <sheetName val="Spark_and_Dark_Spreads1"/>
      <sheetName val="Val_Spark_and_Dark_Spreads1"/>
      <sheetName val="Existing_Plant1"/>
      <sheetName val="Val_Existing_Plant1"/>
      <sheetName val="Val_Pipeline1"/>
      <sheetName val="Val_Wind1"/>
      <sheetName val="Model_Settings1"/>
      <sheetName val="Val_Build_&amp;_Retirement_Assumpt1"/>
      <sheetName val="Policy_Overview"/>
      <sheetName val="Feed-in_tariff_1"/>
      <sheetName val="Val_Feed-in_tariff_1"/>
      <sheetName val="CfD_1"/>
      <sheetName val="Val_CfD_1"/>
      <sheetName val="CfD_2"/>
      <sheetName val="Val_CfD_2"/>
      <sheetName val="CfD_3"/>
      <sheetName val="CfD_4"/>
      <sheetName val="Val_CfD_3"/>
      <sheetName val="Val_CfD_4"/>
      <sheetName val="CfD_5"/>
      <sheetName val="Val_CfD_5"/>
      <sheetName val="CfD_6"/>
      <sheetName val="Val_CfD_6"/>
      <sheetName val="CfD_7"/>
      <sheetName val="Val_CfD_7"/>
      <sheetName val="Regulated_Asset_Base_1"/>
      <sheetName val="Val_Regulated_Asset_Base_1"/>
      <sheetName val="Capacity_Payment_1"/>
      <sheetName val="Val_Capacity_Payment_1"/>
      <sheetName val="CO2_limits_1"/>
      <sheetName val="Val_CO2_limits_1"/>
      <sheetName val="Strategic_Reserve"/>
      <sheetName val="Val_Strategic_Reserve"/>
      <sheetName val="Carbon_Price_Floor"/>
      <sheetName val="Tax_on_Profit"/>
      <sheetName val="Tax_on_CO2"/>
      <sheetName val="Tax_on_Fuel"/>
      <sheetName val="Policy_billing"/>
      <sheetName val="Val_Policy_billing"/>
      <sheetName val="Existing_Policies"/>
      <sheetName val="ROC_bandings"/>
      <sheetName val="Pricing_Mark-up"/>
      <sheetName val="Val_Pricing_Mark-up"/>
      <sheetName val="EDF_Pricing_Assumptions"/>
      <sheetName val="Val_EDF_Pricing_Assumptions"/>
      <sheetName val="Demand_Projections"/>
      <sheetName val="Val_Demand"/>
      <sheetName val="Capacity_Margin_Derating"/>
      <sheetName val="Val_Capacity_Margin_Derating"/>
      <sheetName val="Daily_Load_Curves"/>
      <sheetName val="Val_Daily_Load_Curves"/>
      <sheetName val="Policy_Demand_Reduction"/>
      <sheetName val="Val_Policy_Demand_Reduction"/>
      <sheetName val="Load_Curve_Adjustment_Domestic"/>
      <sheetName val="Load_Curve_Adjustment_Smart_Dom"/>
      <sheetName val="Load_Curve_Adjustment_NonDom"/>
      <sheetName val="Smart_meters"/>
      <sheetName val="Val_Reserve"/>
      <sheetName val="Val_Autogeneration"/>
      <sheetName val="Val_Interconnectors"/>
      <sheetName val="Hydro_and_Pumped_Storage"/>
      <sheetName val="Val_Hydro_and_Pumped_Storage"/>
      <sheetName val="VIU_Assumptions"/>
      <sheetName val="Val_VIU_Assumptions"/>
      <sheetName val="VIU_limit"/>
      <sheetName val="Val_VIU_limit"/>
      <sheetName val="Merchant_Assumptions"/>
      <sheetName val="Val_Merchant_Assumptions"/>
      <sheetName val="Plant_Available_for_New_Build"/>
      <sheetName val="Val_Plant_Available_for_New_Bui"/>
      <sheetName val="Maximum_Build_Limits"/>
      <sheetName val="Cumulative_Max_Build_Limits"/>
      <sheetName val="Minimum_Build_Limits"/>
      <sheetName val="New_Plant"/>
      <sheetName val="Val_New_Plant"/>
      <sheetName val="Outage_rates_(new_and_existing)"/>
      <sheetName val="Val_Outage_Rates"/>
      <sheetName val="Val_Losses"/>
      <sheetName val="Efficiency_rates"/>
      <sheetName val="Technology_Assumptions"/>
      <sheetName val="Val_Tech_Assumptions"/>
      <sheetName val="Fuel_Assumptions"/>
      <sheetName val="Val_Fuel_Assumptions"/>
      <sheetName val="Spark_and_Dark_Spreads"/>
      <sheetName val="Val_Spark_and_Dark_Spreads"/>
      <sheetName val="Existing_Plant"/>
      <sheetName val="Val_Existing_Plant"/>
      <sheetName val="Val_Pipeline"/>
      <sheetName val="Val_Wind"/>
      <sheetName val="Model_Settings"/>
      <sheetName val="Val_Build_&amp;_Retirement_Assumpt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p 3 rows"/>
      <sheetName val="QA_Index"/>
      <sheetName val="Version&amp;Issue_Log"/>
      <sheetName val="Update_Checklist"/>
      <sheetName val="DataSources"/>
      <sheetName val="QC_Checklist"/>
      <sheetName val="RAW1_GWP Factors"/>
      <sheetName val="OtherAssumptions"/>
      <sheetName val="Calc1"/>
      <sheetName val="LinkedInOutput"/>
      <sheetName val="MethodPaper"/>
      <sheetName val="Conversions"/>
      <sheetName val="Lookups"/>
      <sheetName val="top_3_rows1"/>
      <sheetName val="RAW1_GWP_Factors1"/>
      <sheetName val="top_3_rows"/>
      <sheetName val="RAW1_GWP_Fa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utputs for EEP Control Tool"/>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tor_data_UC"/>
      <sheetName val="Line_data_UC"/>
      <sheetName val="Region_data_UC"/>
      <sheetName val="Generator_data_C"/>
      <sheetName val="Emission.Generators_data_C"/>
      <sheetName val="Node_data_C"/>
      <sheetName val="INPUTS"/>
      <sheetName val="SONI to NG_NI"/>
      <sheetName val="Baseline results"/>
      <sheetName val="Lists"/>
      <sheetName val="CO2 summary"/>
      <sheetName val="policy costs outputs"/>
      <sheetName val="Generation Summary"/>
      <sheetName val="Installed Capacity Pivot"/>
      <sheetName val="Summary assumptions"/>
      <sheetName val="Control"/>
      <sheetName val="CM Clearing prices"/>
      <sheetName val="Model Settings"/>
      <sheetName val="calculation"/>
      <sheetName val="Technology Assumptions"/>
      <sheetName val="NI Prices"/>
      <sheetName val="Strike prices"/>
      <sheetName val="Capacity mechanism"/>
      <sheetName val="NI Costs"/>
      <sheetName val="NI Demand"/>
      <sheetName val="NI outputs"/>
      <sheetName val="Heat revenues"/>
      <sheetName val="VIU assumptions"/>
      <sheetName val="Prices"/>
      <sheetName val="NI Load Factors"/>
      <sheetName val="Opex Adjustments"/>
      <sheetName val="Maximum Build Limits NI"/>
      <sheetName val="technologies"/>
      <sheetName val="Existing Policies"/>
      <sheetName val="Backcasting"/>
      <sheetName val="Emission_Generators_data_C1"/>
      <sheetName val="SONI_to_NG_NI1"/>
      <sheetName val="Baseline_results1"/>
      <sheetName val="CO2_summary1"/>
      <sheetName val="policy_costs_outputs1"/>
      <sheetName val="Generation_Summary1"/>
      <sheetName val="Installed_Capacity_Pivot1"/>
      <sheetName val="Summary_assumptions1"/>
      <sheetName val="CM_Clearing_prices1"/>
      <sheetName val="Model_Settings1"/>
      <sheetName val="Technology_Assumptions1"/>
      <sheetName val="NI_Prices1"/>
      <sheetName val="Strike_prices1"/>
      <sheetName val="Capacity_mechanism1"/>
      <sheetName val="NI_Costs1"/>
      <sheetName val="NI_Demand1"/>
      <sheetName val="NI_outputs1"/>
      <sheetName val="Heat_revenues1"/>
      <sheetName val="VIU_assumptions1"/>
      <sheetName val="NI_Load_Factors1"/>
      <sheetName val="Opex_Adjustments1"/>
      <sheetName val="Maximum_Build_Limits_NI1"/>
      <sheetName val="Existing_Policies1"/>
      <sheetName val="Emission_Generators_data_C"/>
      <sheetName val="SONI_to_NG_NI"/>
      <sheetName val="Baseline_results"/>
      <sheetName val="CO2_summary"/>
      <sheetName val="policy_costs_outputs"/>
      <sheetName val="Generation_Summary"/>
      <sheetName val="Installed_Capacity_Pivot"/>
      <sheetName val="Summary_assumptions"/>
      <sheetName val="CM_Clearing_prices"/>
      <sheetName val="Model_Settings"/>
      <sheetName val="Technology_Assumptions"/>
      <sheetName val="NI_Prices"/>
      <sheetName val="Strike_prices"/>
      <sheetName val="Capacity_mechanism"/>
      <sheetName val="NI_Costs"/>
      <sheetName val="NI_Demand"/>
      <sheetName val="NI_outputs"/>
      <sheetName val="Heat_revenues"/>
      <sheetName val="VIU_assumptions"/>
      <sheetName val="NI_Load_Factors"/>
      <sheetName val="Opex_Adjustments"/>
      <sheetName val="Maximum_Build_Limits_NI"/>
      <sheetName val="Existing_Policies"/>
      <sheetName val="CASHFLOW Gen Income"/>
      <sheetName val="CB result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
      <sheetName val="CBA Tables"/>
      <sheetName val="CBA"/>
      <sheetName val="Control"/>
      <sheetName val="Scenarios"/>
      <sheetName val="Data Holdings"/>
      <sheetName val="Participation CB"/>
      <sheetName val="Participation C&amp;T tables"/>
      <sheetName val="Participation C&amp;T"/>
      <sheetName val="Participation Net"/>
      <sheetName val="MACC"/>
      <sheetName val="Additionality"/>
      <sheetName val="Abatement"/>
      <sheetName val="MACC graphs"/>
      <sheetName val="C&amp;T MACC graphs"/>
      <sheetName val="CB MACC graphs"/>
      <sheetName val="Emissions analysis"/>
      <sheetName val="Admin tables"/>
      <sheetName val="Admin inputs"/>
      <sheetName val="CBA_Tables1"/>
      <sheetName val="Data_Holdings1"/>
      <sheetName val="Participation_CB1"/>
      <sheetName val="Participation_C&amp;T_tables1"/>
      <sheetName val="Participation_C&amp;T1"/>
      <sheetName val="Participation_Net1"/>
      <sheetName val="MACC_graphs1"/>
      <sheetName val="C&amp;T_MACC_graphs1"/>
      <sheetName val="CB_MACC_graphs1"/>
      <sheetName val="Emissions_analysis1"/>
      <sheetName val="Admin_tables1"/>
      <sheetName val="Admin_inputs1"/>
      <sheetName val="CBA_Tables"/>
      <sheetName val="Data_Holdings"/>
      <sheetName val="Participation_CB"/>
      <sheetName val="Participation_C&amp;T_tables"/>
      <sheetName val="Participation_C&amp;T"/>
      <sheetName val="Participation_Net"/>
      <sheetName val="MACC_graphs"/>
      <sheetName val="C&amp;T_MACC_graphs"/>
      <sheetName val="CB_MACC_graphs"/>
      <sheetName val="Emissions_analysis"/>
      <sheetName val="Admin_tables"/>
      <sheetName val="Admin_inpu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Index"/>
      <sheetName val="What's new"/>
      <sheetName val="Fuels"/>
      <sheetName val="Refrigerant &amp; other"/>
      <sheetName val="Passenger vehicles"/>
      <sheetName val="UK electricity"/>
      <sheetName val="Transmission and distribution"/>
      <sheetName val="Water supply"/>
      <sheetName val="Water treatment"/>
      <sheetName val="Waste disposal"/>
      <sheetName val="Business travel- air"/>
      <sheetName val="Business travel- sea"/>
      <sheetName val="Freighting goods"/>
      <sheetName val="Managed assets- vehicles"/>
      <sheetName val="Conversions"/>
      <sheetName val="Fuel properties"/>
      <sheetName val="What's_new1"/>
      <sheetName val="Refrigerant_&amp;_other1"/>
      <sheetName val="Passenger_vehicles1"/>
      <sheetName val="UK_electricity1"/>
      <sheetName val="Transmission_and_distribution1"/>
      <sheetName val="Water_supply1"/>
      <sheetName val="Water_treatment1"/>
      <sheetName val="Waste_disposal1"/>
      <sheetName val="Business_travel-_air1"/>
      <sheetName val="Business_travel-_sea1"/>
      <sheetName val="Freighting_goods1"/>
      <sheetName val="Managed_assets-_vehicles1"/>
      <sheetName val="Fuel_properties1"/>
      <sheetName val="What's_new"/>
      <sheetName val="Refrigerant_&amp;_other"/>
      <sheetName val="Passenger_vehicles"/>
      <sheetName val="UK_electricity"/>
      <sheetName val="Transmission_and_distribution"/>
      <sheetName val="Water_supply"/>
      <sheetName val="Water_treatment"/>
      <sheetName val="Waste_disposal"/>
      <sheetName val="Business_travel-_air"/>
      <sheetName val="Business_travel-_sea"/>
      <sheetName val="Freighting_goods"/>
      <sheetName val="Managed_assets-_vehicles"/>
      <sheetName val="Fuel_properti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A_Index"/>
      <sheetName val="VersionLog &amp; IssueLog"/>
      <sheetName val="Update_Checklist"/>
      <sheetName val="DataSources"/>
      <sheetName val="QC_Checklist"/>
      <sheetName val="RAW1_NAEI 2016_Carbon"/>
      <sheetName val="RAW2_NAEI 2016_CH4"/>
      <sheetName val="RAW3_NAEI 2016_N2O"/>
      <sheetName val="RAW4_DUKES 2014 Density"/>
      <sheetName val=" RAW5_DUKES 2014 CV Table A.1"/>
      <sheetName val="RAW6_DUKES 2014 CV Tabl A.2+A.3"/>
      <sheetName val="RAW7_GWP Factors"/>
      <sheetName val="RAW8_JEC WTW Study"/>
      <sheetName val="RAW9_DUKES LNG Imports"/>
      <sheetName val="OtherAssumptions"/>
      <sheetName val="Calc1_FuelProp"/>
      <sheetName val="Calc2_Fuels"/>
      <sheetName val="Calc3_WTT_Fuels"/>
      <sheetName val="Benchmark"/>
      <sheetName val="MethodPaper"/>
      <sheetName val="LinkedInOutput"/>
      <sheetName val="Fuels"/>
      <sheetName val="WTT- fuels"/>
      <sheetName val="Fuel properties"/>
      <sheetName val="Conversions"/>
      <sheetName val="Verification-Validation"/>
      <sheetName val="Lookups"/>
      <sheetName val="GHG CF_Fuels_2016_MASTER"/>
      <sheetName val="VersionLog"/>
      <sheetName val="RAW1_NAEI 2015_Carbon"/>
      <sheetName val="RAW2_NAEI 2015_CH4"/>
      <sheetName val="RAW3_NAEI 2015_N2O"/>
      <sheetName val="VersionLog_&amp;_IssueLog1"/>
      <sheetName val="RAW1_NAEI_2016_Carbon1"/>
      <sheetName val="RAW2_NAEI_2016_CH41"/>
      <sheetName val="RAW3_NAEI_2016_N2O1"/>
      <sheetName val="RAW4_DUKES_2014_Density1"/>
      <sheetName val="_RAW5_DUKES_2014_CV_Table_A_11"/>
      <sheetName val="RAW6_DUKES_2014_CV_Tabl_A_2+A_1"/>
      <sheetName val="RAW7_GWP_Factors1"/>
      <sheetName val="RAW8_JEC_WTW_Study1"/>
      <sheetName val="RAW9_DUKES_LNG_Imports1"/>
      <sheetName val="WTT-_fuels1"/>
      <sheetName val="Fuel_properties1"/>
      <sheetName val="GHG_CF_Fuels_2016_MASTER1"/>
      <sheetName val="RAW1_NAEI_2015_Carbon1"/>
      <sheetName val="RAW2_NAEI_2015_CH41"/>
      <sheetName val="RAW3_NAEI_2015_N2O1"/>
      <sheetName val="VersionLog_&amp;_IssueLog"/>
      <sheetName val="RAW1_NAEI_2016_Carbon"/>
      <sheetName val="RAW2_NAEI_2016_CH4"/>
      <sheetName val="RAW3_NAEI_2016_N2O"/>
      <sheetName val="RAW4_DUKES_2014_Density"/>
      <sheetName val="_RAW5_DUKES_2014_CV_Table_A_1"/>
      <sheetName val="RAW6_DUKES_2014_CV_Tabl_A_2+A_3"/>
      <sheetName val="RAW7_GWP_Factors"/>
      <sheetName val="RAW8_JEC_WTW_Study"/>
      <sheetName val="RAW9_DUKES_LNG_Imports"/>
      <sheetName val="WTT-_fuels"/>
      <sheetName val="Fuel_properties"/>
      <sheetName val="GHG_CF_Fuels_2016_MASTER"/>
      <sheetName val="RAW1_NAEI_2015_Carbon"/>
      <sheetName val="RAW2_NAEI_2015_CH4"/>
      <sheetName val="RAW3_NAEI_2015_N2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BA control"/>
      <sheetName val="CBA"/>
      <sheetName val="Generation data"/>
      <sheetName val="Generation costs"/>
      <sheetName val="Financing costs - 2"/>
      <sheetName val="Pipeline plant"/>
      <sheetName val="Hurdle rates"/>
      <sheetName val="Policy"/>
      <sheetName val="Carbon costs"/>
      <sheetName val="Unserved Energy cost"/>
      <sheetName val="Wholesale costs"/>
      <sheetName val="unservedenergy"/>
      <sheetName val="DECC Summary"/>
      <sheetName val="Summary assumptions"/>
      <sheetName val="baseline results"/>
      <sheetName val="Operating Capacity Pivot"/>
      <sheetName val="Installed Capacity Pivot"/>
      <sheetName val="New Build Pivot"/>
      <sheetName val="InstalledCapacitySummary"/>
      <sheetName val="Decommissioned Pivot"/>
      <sheetName val="Generation Summary"/>
      <sheetName val="UnservedEnergySummary"/>
      <sheetName val="Capacity Margin"/>
      <sheetName val="Prices Summary"/>
      <sheetName val="IRR summary"/>
      <sheetName val="CO2 summary"/>
      <sheetName val="CO2"/>
      <sheetName val="Load Factors"/>
      <sheetName val="SRMC summary"/>
      <sheetName val="Policy Summary"/>
      <sheetName val="Spread Summary"/>
      <sheetName val="FuelSummary"/>
      <sheetName val="Demand Summary"/>
      <sheetName val="Fuel Price Summary"/>
      <sheetName val="Carbon Price Summary"/>
      <sheetName val="Individual Plant Data"/>
      <sheetName val="CASHFLOW Profit"/>
      <sheetName val="CASHFLOW LoadFactor"/>
      <sheetName val="CASHFLOW Income"/>
      <sheetName val="OperatingCapacitySummary"/>
      <sheetName val="InstalledCapacity"/>
      <sheetName val="OperatingCapacity"/>
      <sheetName val="Generation"/>
      <sheetName val="Fuel"/>
      <sheetName val="IRRs"/>
      <sheetName val="Prices"/>
      <sheetName val="Costs"/>
      <sheetName val="PolicyCosts"/>
      <sheetName val="Demand"/>
      <sheetName val="Carbon Price"/>
      <sheetName val="Fuel Prices"/>
      <sheetName val="Spreads"/>
      <sheetName val="ReservePayments"/>
      <sheetName val="Control"/>
      <sheetName val="DeratedCapacities"/>
      <sheetName val="CASHFLOW IRRS"/>
      <sheetName val="CASHFLOW Spread"/>
      <sheetName val="DemandExtreme"/>
      <sheetName val="CASHFLOW SRMC"/>
      <sheetName val="CASHFLOW Capacity"/>
      <sheetName val="CASHFLOW Max capacity"/>
      <sheetName val="CASHFLOW strike price"/>
      <sheetName val="CASHFLOW CM payments"/>
      <sheetName val="CASHFLOW CM penalty"/>
      <sheetName val="CM Auction"/>
      <sheetName val="CM Clearing prices"/>
      <sheetName val="CM Contract payments"/>
      <sheetName val="CapacityMechanism"/>
      <sheetName val="CMcurveCapacity"/>
      <sheetName val="CMcurveNames"/>
      <sheetName val="CMperfectCompBids"/>
      <sheetName val="CMactualBids"/>
      <sheetName val="CM Payments"/>
      <sheetName val="CM Penalties"/>
      <sheetName val="Duration Curves"/>
      <sheetName val="Load curve"/>
      <sheetName val="Wholesale curve"/>
      <sheetName val="SystemSRMC curve"/>
      <sheetName val="Intra day summary"/>
      <sheetName val="Lists"/>
      <sheetName val="IntraDayGeneration"/>
      <sheetName val="CASHFLOW generation"/>
      <sheetName val="IntraDay analysis"/>
      <sheetName val="Investor decisions"/>
      <sheetName val="Technology Assumptions"/>
      <sheetName val="VIU assumptions"/>
      <sheetName val="Carbon Price Floor"/>
      <sheetName val="New Plant"/>
      <sheetName val="Existing Plant"/>
      <sheetName val="CBA_control1"/>
      <sheetName val="Generation_data1"/>
      <sheetName val="Generation_costs1"/>
      <sheetName val="Financing_costs_-_21"/>
      <sheetName val="Pipeline_plant1"/>
      <sheetName val="Hurdle_rates1"/>
      <sheetName val="Carbon_costs1"/>
      <sheetName val="Unserved_Energy_cost1"/>
      <sheetName val="Wholesale_costs1"/>
      <sheetName val="DECC_Summary1"/>
      <sheetName val="Summary_assumptions1"/>
      <sheetName val="baseline_results1"/>
      <sheetName val="Operating_Capacity_Pivot1"/>
      <sheetName val="Installed_Capacity_Pivot1"/>
      <sheetName val="New_Build_Pivot1"/>
      <sheetName val="Decommissioned_Pivot1"/>
      <sheetName val="Generation_Summary1"/>
      <sheetName val="Capacity_Margin1"/>
      <sheetName val="Prices_Summary1"/>
      <sheetName val="IRR_summary1"/>
      <sheetName val="CO2_summary1"/>
      <sheetName val="Load_Factors1"/>
      <sheetName val="SRMC_summary1"/>
      <sheetName val="Policy_Summary1"/>
      <sheetName val="Spread_Summary1"/>
      <sheetName val="Demand_Summary1"/>
      <sheetName val="Fuel_Price_Summary1"/>
      <sheetName val="Carbon_Price_Summary1"/>
      <sheetName val="Individual_Plant_Data1"/>
      <sheetName val="CASHFLOW_Profit1"/>
      <sheetName val="CASHFLOW_LoadFactor1"/>
      <sheetName val="CASHFLOW_Income1"/>
      <sheetName val="Carbon_Price1"/>
      <sheetName val="Fuel_Prices1"/>
      <sheetName val="CASHFLOW_IRRS1"/>
      <sheetName val="CASHFLOW_Spread1"/>
      <sheetName val="CASHFLOW_SRMC1"/>
      <sheetName val="CASHFLOW_Capacity1"/>
      <sheetName val="CASHFLOW_Max_capacity1"/>
      <sheetName val="CASHFLOW_strike_price1"/>
      <sheetName val="CASHFLOW_CM_payments1"/>
      <sheetName val="CASHFLOW_CM_penalty1"/>
      <sheetName val="CM_Auction1"/>
      <sheetName val="CM_Clearing_prices1"/>
      <sheetName val="CM_Contract_payments1"/>
      <sheetName val="CM_Payments1"/>
      <sheetName val="CM_Penalties1"/>
      <sheetName val="Duration_Curves1"/>
      <sheetName val="Load_curve1"/>
      <sheetName val="Wholesale_curve1"/>
      <sheetName val="SystemSRMC_curve1"/>
      <sheetName val="Intra_day_summary1"/>
      <sheetName val="CASHFLOW_generation1"/>
      <sheetName val="IntraDay_analysis1"/>
      <sheetName val="Investor_decisions1"/>
      <sheetName val="Technology_Assumptions1"/>
      <sheetName val="VIU_assumptions1"/>
      <sheetName val="Carbon_Price_Floor1"/>
      <sheetName val="New_Plant1"/>
      <sheetName val="Existing_Plant1"/>
      <sheetName val="CBA_control"/>
      <sheetName val="Generation_data"/>
      <sheetName val="Generation_costs"/>
      <sheetName val="Financing_costs_-_2"/>
      <sheetName val="Pipeline_plant"/>
      <sheetName val="Hurdle_rates"/>
      <sheetName val="Carbon_costs"/>
      <sheetName val="Unserved_Energy_cost"/>
      <sheetName val="Wholesale_costs"/>
      <sheetName val="DECC_Summary"/>
      <sheetName val="Summary_assumptions"/>
      <sheetName val="baseline_results"/>
      <sheetName val="Operating_Capacity_Pivot"/>
      <sheetName val="Installed_Capacity_Pivot"/>
      <sheetName val="New_Build_Pivot"/>
      <sheetName val="Decommissioned_Pivot"/>
      <sheetName val="Generation_Summary"/>
      <sheetName val="Capacity_Margin"/>
      <sheetName val="Prices_Summary"/>
      <sheetName val="IRR_summary"/>
      <sheetName val="CO2_summary"/>
      <sheetName val="Load_Factors"/>
      <sheetName val="SRMC_summary"/>
      <sheetName val="Policy_Summary"/>
      <sheetName val="Spread_Summary"/>
      <sheetName val="Demand_Summary"/>
      <sheetName val="Fuel_Price_Summary"/>
      <sheetName val="Carbon_Price_Summary"/>
      <sheetName val="Individual_Plant_Data"/>
      <sheetName val="CASHFLOW_Profit"/>
      <sheetName val="CASHFLOW_LoadFactor"/>
      <sheetName val="CASHFLOW_Income"/>
      <sheetName val="Carbon_Price"/>
      <sheetName val="Fuel_Prices"/>
      <sheetName val="CASHFLOW_IRRS"/>
      <sheetName val="CASHFLOW_Spread"/>
      <sheetName val="CASHFLOW_SRMC"/>
      <sheetName val="CASHFLOW_Capacity"/>
      <sheetName val="CASHFLOW_Max_capacity"/>
      <sheetName val="CASHFLOW_strike_price"/>
      <sheetName val="CASHFLOW_CM_payments"/>
      <sheetName val="CASHFLOW_CM_penalty"/>
      <sheetName val="CM_Auction"/>
      <sheetName val="CM_Clearing_prices"/>
      <sheetName val="CM_Contract_payments"/>
      <sheetName val="CM_Payments"/>
      <sheetName val="CM_Penalties"/>
      <sheetName val="Duration_Curves"/>
      <sheetName val="Load_curve"/>
      <sheetName val="Wholesale_curve"/>
      <sheetName val="SystemSRMC_curve"/>
      <sheetName val="Intra_day_summary"/>
      <sheetName val="CASHFLOW_generation"/>
      <sheetName val="IntraDay_analysis"/>
      <sheetName val="Investor_decisions"/>
      <sheetName val="Technology_Assumptions"/>
      <sheetName val="VIU_assumptions"/>
      <sheetName val="Carbon_Price_Floor"/>
      <sheetName val="New_Plant"/>
      <sheetName val="Existing_Plan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8F2C4E0-7A45-4CB0-A229-F984798C45F5}" name="Table1" displayName="Table1" ref="A1:E9" totalsRowShown="0" headerRowDxfId="7" headerRowBorderDxfId="6" tableBorderDxfId="5">
  <autoFilter ref="A1:E9" xr:uid="{48F2C4E0-7A45-4CB0-A229-F984798C45F5}"/>
  <tableColumns count="5">
    <tableColumn id="1" xr3:uid="{1F99F955-4747-4600-A4A6-BAEB04BEB764}" name="Calendar year" dataDxfId="4"/>
    <tableColumn id="2" xr3:uid="{80F637B6-05F1-4369-93B4-92780C06C748}" name="2023 = 100" dataDxfId="3">
      <calculatedColumnFormula>B1*(1+C2/100)</calculatedColumnFormula>
    </tableColumn>
    <tableColumn id="3" xr3:uid="{52AA2CEF-21AC-44BA-89A6-9C459C746C21}" name="%change on previous year" dataDxfId="2"/>
    <tableColumn id="5" xr3:uid="{27A5A923-B663-456D-A36C-A5695ADFB0A0}" name="Annual Deflator 2022 base" dataDxfId="1">
      <calculatedColumnFormula>B2/$B$2</calculatedColumnFormula>
    </tableColumn>
    <tableColumn id="4" xr3:uid="{CF94BBC4-AF70-4AE3-8D95-AAE0E4E44BC3}" name="Details "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gov.uk/government/publications/valuation-of-energy-use-and-greenhouse-gas-emissions-for-appraisal" TargetMode="External"/></Relationships>
</file>

<file path=xl/worksheets/_rels/sheet1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21559-0686-4AE8-BE84-0185043AE63F}">
  <dimension ref="A1:O63"/>
  <sheetViews>
    <sheetView zoomScale="90" zoomScaleNormal="90" workbookViewId="0">
      <selection activeCell="W69" sqref="W69"/>
    </sheetView>
  </sheetViews>
  <sheetFormatPr defaultRowHeight="14.5" x14ac:dyDescent="0.35"/>
  <cols>
    <col min="2" max="2" width="20" bestFit="1" customWidth="1"/>
    <col min="3" max="3" width="16.453125" bestFit="1" customWidth="1"/>
    <col min="4" max="4" width="12.90625" bestFit="1" customWidth="1"/>
    <col min="5" max="5" width="9.453125" bestFit="1" customWidth="1"/>
    <col min="6" max="6" width="9.08984375" bestFit="1" customWidth="1"/>
  </cols>
  <sheetData>
    <row r="1" spans="1:13" x14ac:dyDescent="0.35">
      <c r="A1" s="104"/>
      <c r="B1" s="104"/>
      <c r="C1" s="104"/>
      <c r="D1" s="104"/>
      <c r="E1" s="104"/>
      <c r="F1" s="104"/>
      <c r="G1" s="104"/>
      <c r="H1" s="104"/>
      <c r="I1" s="104"/>
      <c r="J1" s="104"/>
      <c r="K1" s="104"/>
      <c r="L1" s="104"/>
      <c r="M1" s="104"/>
    </row>
    <row r="63" spans="15:15" x14ac:dyDescent="0.35">
      <c r="O63" s="105"/>
    </row>
  </sheetData>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C8288-DB0F-4115-87B4-F34204E75899}">
  <dimension ref="A1:AB65"/>
  <sheetViews>
    <sheetView zoomScale="85" zoomScaleNormal="85" workbookViewId="0">
      <pane xSplit="1" ySplit="4" topLeftCell="O31" activePane="bottomRight" state="frozen"/>
      <selection activeCell="AB7" sqref="AB7:AB9"/>
      <selection pane="topRight" activeCell="AB7" sqref="AB7:AB9"/>
      <selection pane="bottomLeft" activeCell="AB7" sqref="AB7:AB9"/>
      <selection pane="bottomRight" activeCell="R58" sqref="R58"/>
    </sheetView>
  </sheetViews>
  <sheetFormatPr defaultRowHeight="14.5" x14ac:dyDescent="0.35"/>
  <cols>
    <col min="1" max="1" width="62.6328125" style="1" bestFit="1" customWidth="1"/>
    <col min="2" max="2" width="19.6328125" bestFit="1" customWidth="1"/>
    <col min="3" max="26" width="15.36328125" bestFit="1" customWidth="1"/>
    <col min="27" max="27" width="15.36328125" customWidth="1"/>
    <col min="28" max="28" width="15.36328125" bestFit="1" customWidth="1"/>
  </cols>
  <sheetData>
    <row r="1" spans="1:28" ht="24" customHeight="1" x14ac:dyDescent="0.45">
      <c r="A1" s="106" t="s">
        <v>71</v>
      </c>
      <c r="B1" s="85">
        <v>2025</v>
      </c>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20"/>
    </row>
    <row r="2" spans="1:28" ht="15" thickBot="1" x14ac:dyDescent="0.4">
      <c r="A2" s="107" t="s">
        <v>0</v>
      </c>
      <c r="B2" s="74"/>
      <c r="C2" s="75"/>
      <c r="D2" s="75"/>
      <c r="E2" s="76"/>
      <c r="F2" s="121"/>
      <c r="G2" s="121"/>
      <c r="H2" s="121"/>
      <c r="I2" s="121"/>
      <c r="J2" s="121"/>
      <c r="K2" s="121"/>
      <c r="L2" s="121"/>
      <c r="M2" s="121"/>
      <c r="N2" s="121"/>
      <c r="O2" s="121"/>
      <c r="P2" s="121"/>
      <c r="Q2" s="121"/>
      <c r="R2" s="121"/>
      <c r="S2" s="121"/>
      <c r="T2" s="121"/>
      <c r="U2" s="121"/>
      <c r="V2" s="121"/>
      <c r="W2" s="121"/>
      <c r="X2" s="121"/>
      <c r="Y2" s="121"/>
      <c r="Z2" s="121"/>
      <c r="AA2" s="121"/>
      <c r="AB2" s="122"/>
    </row>
    <row r="3" spans="1:28" x14ac:dyDescent="0.35">
      <c r="A3" s="108" t="s">
        <v>1</v>
      </c>
      <c r="B3" s="111">
        <v>0</v>
      </c>
      <c r="C3" s="111">
        <f>B3+1</f>
        <v>1</v>
      </c>
      <c r="D3" s="111">
        <f t="shared" ref="D3:S4" si="0">C3+1</f>
        <v>2</v>
      </c>
      <c r="E3" s="111">
        <f t="shared" si="0"/>
        <v>3</v>
      </c>
      <c r="F3" s="112">
        <f t="shared" si="0"/>
        <v>4</v>
      </c>
      <c r="G3" s="112">
        <f t="shared" si="0"/>
        <v>5</v>
      </c>
      <c r="H3" s="112">
        <f t="shared" si="0"/>
        <v>6</v>
      </c>
      <c r="I3" s="112">
        <f t="shared" si="0"/>
        <v>7</v>
      </c>
      <c r="J3" s="112">
        <f t="shared" si="0"/>
        <v>8</v>
      </c>
      <c r="K3" s="112">
        <f t="shared" si="0"/>
        <v>9</v>
      </c>
      <c r="L3" s="112">
        <f t="shared" si="0"/>
        <v>10</v>
      </c>
      <c r="M3" s="112">
        <f t="shared" si="0"/>
        <v>11</v>
      </c>
      <c r="N3" s="112">
        <f t="shared" si="0"/>
        <v>12</v>
      </c>
      <c r="O3" s="112">
        <f t="shared" si="0"/>
        <v>13</v>
      </c>
      <c r="P3" s="112">
        <f t="shared" si="0"/>
        <v>14</v>
      </c>
      <c r="Q3" s="112">
        <f t="shared" si="0"/>
        <v>15</v>
      </c>
      <c r="R3" s="112">
        <f t="shared" si="0"/>
        <v>16</v>
      </c>
      <c r="S3" s="112">
        <f t="shared" si="0"/>
        <v>17</v>
      </c>
      <c r="T3" s="112">
        <f t="shared" ref="T3:Z4" si="1">S3+1</f>
        <v>18</v>
      </c>
      <c r="U3" s="112">
        <f t="shared" si="1"/>
        <v>19</v>
      </c>
      <c r="V3" s="112">
        <f t="shared" si="1"/>
        <v>20</v>
      </c>
      <c r="W3" s="112">
        <f t="shared" si="1"/>
        <v>21</v>
      </c>
      <c r="X3" s="112">
        <f t="shared" si="1"/>
        <v>22</v>
      </c>
      <c r="Y3" s="112">
        <f t="shared" si="1"/>
        <v>23</v>
      </c>
      <c r="Z3" s="112">
        <f t="shared" si="1"/>
        <v>24</v>
      </c>
      <c r="AA3" s="112">
        <f>Z3+1</f>
        <v>25</v>
      </c>
      <c r="AB3" s="113" t="s">
        <v>2</v>
      </c>
    </row>
    <row r="4" spans="1:28" x14ac:dyDescent="0.35">
      <c r="A4" s="109"/>
      <c r="B4" s="114">
        <f>B1</f>
        <v>2025</v>
      </c>
      <c r="C4" s="115">
        <f>B4+1</f>
        <v>2026</v>
      </c>
      <c r="D4" s="115">
        <f t="shared" si="0"/>
        <v>2027</v>
      </c>
      <c r="E4" s="115">
        <f t="shared" si="0"/>
        <v>2028</v>
      </c>
      <c r="F4" s="115">
        <f t="shared" si="0"/>
        <v>2029</v>
      </c>
      <c r="G4" s="115">
        <f t="shared" si="0"/>
        <v>2030</v>
      </c>
      <c r="H4" s="115">
        <f t="shared" si="0"/>
        <v>2031</v>
      </c>
      <c r="I4" s="115">
        <f t="shared" si="0"/>
        <v>2032</v>
      </c>
      <c r="J4" s="115">
        <f t="shared" si="0"/>
        <v>2033</v>
      </c>
      <c r="K4" s="115">
        <f t="shared" si="0"/>
        <v>2034</v>
      </c>
      <c r="L4" s="115">
        <f t="shared" si="0"/>
        <v>2035</v>
      </c>
      <c r="M4" s="115">
        <f t="shared" si="0"/>
        <v>2036</v>
      </c>
      <c r="N4" s="115">
        <f t="shared" si="0"/>
        <v>2037</v>
      </c>
      <c r="O4" s="115">
        <f t="shared" si="0"/>
        <v>2038</v>
      </c>
      <c r="P4" s="115">
        <f t="shared" si="0"/>
        <v>2039</v>
      </c>
      <c r="Q4" s="115">
        <f t="shared" si="0"/>
        <v>2040</v>
      </c>
      <c r="R4" s="115">
        <f t="shared" si="0"/>
        <v>2041</v>
      </c>
      <c r="S4" s="115">
        <f t="shared" si="0"/>
        <v>2042</v>
      </c>
      <c r="T4" s="115">
        <f t="shared" si="1"/>
        <v>2043</v>
      </c>
      <c r="U4" s="115">
        <f t="shared" si="1"/>
        <v>2044</v>
      </c>
      <c r="V4" s="115">
        <f t="shared" si="1"/>
        <v>2045</v>
      </c>
      <c r="W4" s="115">
        <f t="shared" si="1"/>
        <v>2046</v>
      </c>
      <c r="X4" s="115">
        <f t="shared" si="1"/>
        <v>2047</v>
      </c>
      <c r="Y4" s="115">
        <f t="shared" si="1"/>
        <v>2048</v>
      </c>
      <c r="Z4" s="115">
        <f t="shared" si="1"/>
        <v>2049</v>
      </c>
      <c r="AA4" s="115">
        <f>Z4+1</f>
        <v>2050</v>
      </c>
      <c r="AB4" s="116"/>
    </row>
    <row r="5" spans="1:28" ht="18.5" x14ac:dyDescent="0.45">
      <c r="A5" s="110" t="s">
        <v>9</v>
      </c>
      <c r="B5" s="117"/>
      <c r="C5" s="118"/>
      <c r="D5" s="118"/>
      <c r="E5" s="118"/>
      <c r="F5" s="118"/>
      <c r="G5" s="118"/>
      <c r="H5" s="118"/>
      <c r="I5" s="118"/>
      <c r="J5" s="118"/>
      <c r="K5" s="118"/>
      <c r="L5" s="118"/>
      <c r="M5" s="118"/>
      <c r="N5" s="118"/>
      <c r="O5" s="118"/>
      <c r="P5" s="118"/>
      <c r="Q5" s="118"/>
      <c r="R5" s="118"/>
      <c r="S5" s="118"/>
      <c r="T5" s="118"/>
      <c r="U5" s="118"/>
      <c r="V5" s="118"/>
      <c r="W5" s="118"/>
      <c r="X5" s="118"/>
      <c r="Y5" s="118"/>
      <c r="Z5" s="118"/>
      <c r="AA5" s="118"/>
      <c r="AB5" s="117"/>
    </row>
    <row r="6" spans="1:28" x14ac:dyDescent="0.35">
      <c r="A6" s="88"/>
      <c r="B6" s="90"/>
      <c r="C6" s="90"/>
      <c r="D6" s="91"/>
      <c r="E6" s="91"/>
      <c r="F6" s="91"/>
      <c r="G6" s="91"/>
      <c r="H6" s="91"/>
      <c r="I6" s="91"/>
      <c r="J6" s="91"/>
      <c r="K6" s="91"/>
      <c r="L6" s="91"/>
      <c r="M6" s="91"/>
      <c r="N6" s="91"/>
      <c r="O6" s="91"/>
      <c r="P6" s="91"/>
      <c r="Q6" s="91"/>
      <c r="R6" s="91"/>
      <c r="S6" s="91"/>
      <c r="T6" s="91"/>
      <c r="U6" s="91"/>
      <c r="V6" s="91"/>
      <c r="W6" s="91"/>
      <c r="X6" s="91"/>
      <c r="Y6" s="91"/>
      <c r="Z6" s="91"/>
      <c r="AA6" s="91"/>
      <c r="AB6" s="117">
        <f>SUM(B6:AA6)</f>
        <v>0</v>
      </c>
    </row>
    <row r="7" spans="1:28" x14ac:dyDescent="0.35">
      <c r="A7" s="88"/>
      <c r="B7" s="90" t="s">
        <v>76</v>
      </c>
      <c r="C7" s="90"/>
      <c r="D7" s="91"/>
      <c r="E7" s="91"/>
      <c r="F7" s="91"/>
      <c r="G7" s="91"/>
      <c r="H7" s="91"/>
      <c r="I7" s="91"/>
      <c r="J7" s="91"/>
      <c r="K7" s="91"/>
      <c r="L7" s="91"/>
      <c r="M7" s="91"/>
      <c r="N7" s="91"/>
      <c r="O7" s="91"/>
      <c r="P7" s="91"/>
      <c r="Q7" s="91"/>
      <c r="R7" s="91"/>
      <c r="S7" s="91"/>
      <c r="T7" s="91"/>
      <c r="U7" s="91"/>
      <c r="V7" s="91"/>
      <c r="W7" s="91"/>
      <c r="X7" s="91"/>
      <c r="Y7" s="91"/>
      <c r="Z7" s="91"/>
      <c r="AA7" s="91"/>
      <c r="AB7" s="117">
        <f>SUM(B7:AA7)</f>
        <v>0</v>
      </c>
    </row>
    <row r="8" spans="1:28" x14ac:dyDescent="0.35">
      <c r="A8" s="88"/>
      <c r="B8" s="90"/>
      <c r="C8" s="90"/>
      <c r="D8" s="91"/>
      <c r="E8" s="91"/>
      <c r="F8" s="91"/>
      <c r="G8" s="91"/>
      <c r="H8" s="91"/>
      <c r="I8" s="91"/>
      <c r="J8" s="91"/>
      <c r="K8" s="91"/>
      <c r="L8" s="91"/>
      <c r="M8" s="91"/>
      <c r="N8" s="91"/>
      <c r="O8" s="91"/>
      <c r="P8" s="91"/>
      <c r="Q8" s="91"/>
      <c r="R8" s="91"/>
      <c r="S8" s="91"/>
      <c r="T8" s="91"/>
      <c r="U8" s="91"/>
      <c r="V8" s="91"/>
      <c r="W8" s="91"/>
      <c r="X8" s="91"/>
      <c r="Y8" s="91"/>
      <c r="Z8" s="91"/>
      <c r="AA8" s="91"/>
      <c r="AB8" s="117">
        <f t="shared" ref="AB8:AB9" si="2">SUM(B8:AA8)</f>
        <v>0</v>
      </c>
    </row>
    <row r="9" spans="1:28" x14ac:dyDescent="0.35">
      <c r="A9" s="88"/>
      <c r="B9" s="90"/>
      <c r="C9" s="90"/>
      <c r="D9" s="91"/>
      <c r="E9" s="91"/>
      <c r="F9" s="91"/>
      <c r="G9" s="91"/>
      <c r="H9" s="91"/>
      <c r="I9" s="91"/>
      <c r="J9" s="91"/>
      <c r="K9" s="91"/>
      <c r="L9" s="91"/>
      <c r="M9" s="91"/>
      <c r="N9" s="91"/>
      <c r="O9" s="91"/>
      <c r="P9" s="91"/>
      <c r="Q9" s="91"/>
      <c r="R9" s="91"/>
      <c r="S9" s="91"/>
      <c r="T9" s="91"/>
      <c r="U9" s="91"/>
      <c r="V9" s="91"/>
      <c r="W9" s="91"/>
      <c r="X9" s="91"/>
      <c r="Y9" s="91"/>
      <c r="Z9" s="91"/>
      <c r="AA9" s="91"/>
      <c r="AB9" s="117">
        <f t="shared" si="2"/>
        <v>0</v>
      </c>
    </row>
    <row r="10" spans="1:28" x14ac:dyDescent="0.35">
      <c r="A10" s="88"/>
      <c r="B10" s="90"/>
      <c r="C10" s="90"/>
      <c r="D10" s="91"/>
      <c r="E10" s="91"/>
      <c r="F10" s="91"/>
      <c r="G10" s="91"/>
      <c r="H10" s="91"/>
      <c r="I10" s="91"/>
      <c r="J10" s="91"/>
      <c r="K10" s="91"/>
      <c r="L10" s="91"/>
      <c r="M10" s="91"/>
      <c r="N10" s="91"/>
      <c r="O10" s="91"/>
      <c r="P10" s="91"/>
      <c r="Q10" s="91"/>
      <c r="R10" s="91"/>
      <c r="S10" s="91"/>
      <c r="T10" s="91"/>
      <c r="U10" s="91"/>
      <c r="V10" s="91"/>
      <c r="W10" s="91"/>
      <c r="X10" s="91"/>
      <c r="Y10" s="91"/>
      <c r="Z10" s="91"/>
      <c r="AA10" s="91"/>
      <c r="AB10" s="117">
        <f t="shared" ref="AB10:AB18" si="3">SUM(B10:AA10)</f>
        <v>0</v>
      </c>
    </row>
    <row r="11" spans="1:28" x14ac:dyDescent="0.35">
      <c r="A11" s="88"/>
      <c r="B11" s="90"/>
      <c r="C11" s="90"/>
      <c r="D11" s="91"/>
      <c r="E11" s="91"/>
      <c r="F11" s="91"/>
      <c r="G11" s="91"/>
      <c r="H11" s="91"/>
      <c r="I11" s="91"/>
      <c r="J11" s="91"/>
      <c r="K11" s="91"/>
      <c r="L11" s="91"/>
      <c r="M11" s="91"/>
      <c r="N11" s="91"/>
      <c r="O11" s="91"/>
      <c r="P11" s="91"/>
      <c r="Q11" s="91"/>
      <c r="R11" s="91"/>
      <c r="S11" s="91"/>
      <c r="T11" s="91"/>
      <c r="U11" s="91"/>
      <c r="V11" s="91"/>
      <c r="W11" s="91"/>
      <c r="X11" s="91"/>
      <c r="Y11" s="91"/>
      <c r="Z11" s="91"/>
      <c r="AA11" s="91"/>
      <c r="AB11" s="117">
        <f t="shared" si="3"/>
        <v>0</v>
      </c>
    </row>
    <row r="12" spans="1:28" x14ac:dyDescent="0.35">
      <c r="A12" s="88"/>
      <c r="B12" s="90"/>
      <c r="C12" s="90"/>
      <c r="D12" s="91"/>
      <c r="E12" s="91"/>
      <c r="F12" s="91"/>
      <c r="G12" s="91"/>
      <c r="H12" s="91"/>
      <c r="I12" s="91"/>
      <c r="J12" s="91"/>
      <c r="K12" s="91"/>
      <c r="L12" s="91"/>
      <c r="M12" s="91"/>
      <c r="N12" s="91"/>
      <c r="O12" s="91"/>
      <c r="P12" s="91"/>
      <c r="Q12" s="91"/>
      <c r="R12" s="91"/>
      <c r="S12" s="91"/>
      <c r="T12" s="91"/>
      <c r="U12" s="91"/>
      <c r="V12" s="91"/>
      <c r="W12" s="91"/>
      <c r="X12" s="91"/>
      <c r="Y12" s="91"/>
      <c r="Z12" s="91"/>
      <c r="AA12" s="91"/>
      <c r="AB12" s="117">
        <f t="shared" si="3"/>
        <v>0</v>
      </c>
    </row>
    <row r="13" spans="1:28" x14ac:dyDescent="0.35">
      <c r="A13" s="88"/>
      <c r="B13" s="90"/>
      <c r="C13" s="90"/>
      <c r="D13" s="91"/>
      <c r="E13" s="91"/>
      <c r="F13" s="91"/>
      <c r="G13" s="91"/>
      <c r="H13" s="91"/>
      <c r="I13" s="91"/>
      <c r="J13" s="91"/>
      <c r="K13" s="91"/>
      <c r="L13" s="91"/>
      <c r="M13" s="91"/>
      <c r="N13" s="91"/>
      <c r="O13" s="91"/>
      <c r="P13" s="91"/>
      <c r="Q13" s="91"/>
      <c r="R13" s="91"/>
      <c r="S13" s="91"/>
      <c r="T13" s="91"/>
      <c r="U13" s="91"/>
      <c r="V13" s="91"/>
      <c r="W13" s="91"/>
      <c r="X13" s="91"/>
      <c r="Y13" s="91"/>
      <c r="Z13" s="91"/>
      <c r="AA13" s="91"/>
      <c r="AB13" s="117">
        <f t="shared" si="3"/>
        <v>0</v>
      </c>
    </row>
    <row r="14" spans="1:28" x14ac:dyDescent="0.35">
      <c r="A14" s="88"/>
      <c r="B14" s="90"/>
      <c r="C14" s="90"/>
      <c r="D14" s="91"/>
      <c r="E14" s="91"/>
      <c r="F14" s="91"/>
      <c r="G14" s="91"/>
      <c r="H14" s="91"/>
      <c r="I14" s="91"/>
      <c r="J14" s="91"/>
      <c r="K14" s="91"/>
      <c r="L14" s="91"/>
      <c r="M14" s="91"/>
      <c r="N14" s="91"/>
      <c r="O14" s="91"/>
      <c r="P14" s="91"/>
      <c r="Q14" s="91"/>
      <c r="R14" s="91"/>
      <c r="S14" s="91"/>
      <c r="T14" s="91"/>
      <c r="U14" s="91"/>
      <c r="V14" s="91"/>
      <c r="W14" s="91"/>
      <c r="X14" s="91"/>
      <c r="Y14" s="91"/>
      <c r="Z14" s="91"/>
      <c r="AA14" s="91"/>
      <c r="AB14" s="117">
        <f t="shared" si="3"/>
        <v>0</v>
      </c>
    </row>
    <row r="15" spans="1:28" x14ac:dyDescent="0.35">
      <c r="A15" s="88"/>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117">
        <f t="shared" si="3"/>
        <v>0</v>
      </c>
    </row>
    <row r="16" spans="1:28" x14ac:dyDescent="0.35">
      <c r="A16" s="123" t="s">
        <v>73</v>
      </c>
      <c r="B16" s="125">
        <f>SUM(B6:B15)</f>
        <v>0</v>
      </c>
      <c r="C16" s="125">
        <f>SUM(C6:C15)</f>
        <v>0</v>
      </c>
      <c r="D16" s="125">
        <f t="shared" ref="D16:AA16" si="4">SUM(D6:D15)</f>
        <v>0</v>
      </c>
      <c r="E16" s="125">
        <f t="shared" si="4"/>
        <v>0</v>
      </c>
      <c r="F16" s="125">
        <f t="shared" si="4"/>
        <v>0</v>
      </c>
      <c r="G16" s="125">
        <f t="shared" si="4"/>
        <v>0</v>
      </c>
      <c r="H16" s="125">
        <f t="shared" si="4"/>
        <v>0</v>
      </c>
      <c r="I16" s="125">
        <f t="shared" si="4"/>
        <v>0</v>
      </c>
      <c r="J16" s="125">
        <f t="shared" si="4"/>
        <v>0</v>
      </c>
      <c r="K16" s="125">
        <f t="shared" si="4"/>
        <v>0</v>
      </c>
      <c r="L16" s="125">
        <f t="shared" si="4"/>
        <v>0</v>
      </c>
      <c r="M16" s="125">
        <f t="shared" si="4"/>
        <v>0</v>
      </c>
      <c r="N16" s="125">
        <f t="shared" si="4"/>
        <v>0</v>
      </c>
      <c r="O16" s="125">
        <f t="shared" si="4"/>
        <v>0</v>
      </c>
      <c r="P16" s="125">
        <f t="shared" si="4"/>
        <v>0</v>
      </c>
      <c r="Q16" s="125">
        <f t="shared" si="4"/>
        <v>0</v>
      </c>
      <c r="R16" s="125">
        <f t="shared" si="4"/>
        <v>0</v>
      </c>
      <c r="S16" s="125">
        <f t="shared" si="4"/>
        <v>0</v>
      </c>
      <c r="T16" s="125">
        <f t="shared" si="4"/>
        <v>0</v>
      </c>
      <c r="U16" s="125">
        <f t="shared" si="4"/>
        <v>0</v>
      </c>
      <c r="V16" s="125">
        <f t="shared" si="4"/>
        <v>0</v>
      </c>
      <c r="W16" s="125">
        <f t="shared" si="4"/>
        <v>0</v>
      </c>
      <c r="X16" s="125">
        <f t="shared" si="4"/>
        <v>0</v>
      </c>
      <c r="Y16" s="125">
        <f t="shared" si="4"/>
        <v>0</v>
      </c>
      <c r="Z16" s="125">
        <f t="shared" si="4"/>
        <v>0</v>
      </c>
      <c r="AA16" s="125">
        <f t="shared" si="4"/>
        <v>0</v>
      </c>
      <c r="AB16" s="117">
        <f t="shared" si="3"/>
        <v>0</v>
      </c>
    </row>
    <row r="17" spans="1:28" x14ac:dyDescent="0.35">
      <c r="A17" s="124">
        <v>0.05</v>
      </c>
      <c r="B17" s="126">
        <f>B16*$A$17</f>
        <v>0</v>
      </c>
      <c r="C17" s="126">
        <f>C16*$A$17</f>
        <v>0</v>
      </c>
      <c r="D17" s="126">
        <f t="shared" ref="D17:AA17" si="5">D16*$A$17</f>
        <v>0</v>
      </c>
      <c r="E17" s="126">
        <f t="shared" si="5"/>
        <v>0</v>
      </c>
      <c r="F17" s="126">
        <f t="shared" si="5"/>
        <v>0</v>
      </c>
      <c r="G17" s="126">
        <f t="shared" si="5"/>
        <v>0</v>
      </c>
      <c r="H17" s="126">
        <f t="shared" si="5"/>
        <v>0</v>
      </c>
      <c r="I17" s="126">
        <f t="shared" si="5"/>
        <v>0</v>
      </c>
      <c r="J17" s="126">
        <f t="shared" si="5"/>
        <v>0</v>
      </c>
      <c r="K17" s="126">
        <f t="shared" si="5"/>
        <v>0</v>
      </c>
      <c r="L17" s="126">
        <f t="shared" si="5"/>
        <v>0</v>
      </c>
      <c r="M17" s="126">
        <f t="shared" si="5"/>
        <v>0</v>
      </c>
      <c r="N17" s="126">
        <f t="shared" si="5"/>
        <v>0</v>
      </c>
      <c r="O17" s="126">
        <f t="shared" si="5"/>
        <v>0</v>
      </c>
      <c r="P17" s="126">
        <f t="shared" si="5"/>
        <v>0</v>
      </c>
      <c r="Q17" s="126">
        <f t="shared" si="5"/>
        <v>0</v>
      </c>
      <c r="R17" s="126">
        <f t="shared" si="5"/>
        <v>0</v>
      </c>
      <c r="S17" s="126">
        <f t="shared" si="5"/>
        <v>0</v>
      </c>
      <c r="T17" s="126">
        <f t="shared" si="5"/>
        <v>0</v>
      </c>
      <c r="U17" s="126">
        <f t="shared" si="5"/>
        <v>0</v>
      </c>
      <c r="V17" s="126">
        <f t="shared" si="5"/>
        <v>0</v>
      </c>
      <c r="W17" s="126">
        <f t="shared" si="5"/>
        <v>0</v>
      </c>
      <c r="X17" s="126">
        <f t="shared" si="5"/>
        <v>0</v>
      </c>
      <c r="Y17" s="126">
        <f t="shared" si="5"/>
        <v>0</v>
      </c>
      <c r="Z17" s="126">
        <f t="shared" si="5"/>
        <v>0</v>
      </c>
      <c r="AA17" s="126">
        <f t="shared" si="5"/>
        <v>0</v>
      </c>
      <c r="AB17" s="117">
        <f t="shared" si="3"/>
        <v>0</v>
      </c>
    </row>
    <row r="18" spans="1:28" x14ac:dyDescent="0.35">
      <c r="A18" s="123" t="s">
        <v>7</v>
      </c>
      <c r="B18" s="126">
        <f>SUM(B16:B17)</f>
        <v>0</v>
      </c>
      <c r="C18" s="126">
        <f t="shared" ref="C18:AA18" si="6">SUM(C16:C17)</f>
        <v>0</v>
      </c>
      <c r="D18" s="126">
        <f t="shared" si="6"/>
        <v>0</v>
      </c>
      <c r="E18" s="126">
        <f t="shared" si="6"/>
        <v>0</v>
      </c>
      <c r="F18" s="126">
        <f t="shared" si="6"/>
        <v>0</v>
      </c>
      <c r="G18" s="126">
        <f t="shared" si="6"/>
        <v>0</v>
      </c>
      <c r="H18" s="126">
        <f t="shared" si="6"/>
        <v>0</v>
      </c>
      <c r="I18" s="126">
        <f t="shared" si="6"/>
        <v>0</v>
      </c>
      <c r="J18" s="126">
        <f t="shared" si="6"/>
        <v>0</v>
      </c>
      <c r="K18" s="126">
        <f t="shared" si="6"/>
        <v>0</v>
      </c>
      <c r="L18" s="126">
        <f t="shared" si="6"/>
        <v>0</v>
      </c>
      <c r="M18" s="126">
        <f t="shared" si="6"/>
        <v>0</v>
      </c>
      <c r="N18" s="126">
        <f t="shared" si="6"/>
        <v>0</v>
      </c>
      <c r="O18" s="126">
        <f t="shared" si="6"/>
        <v>0</v>
      </c>
      <c r="P18" s="126">
        <f t="shared" si="6"/>
        <v>0</v>
      </c>
      <c r="Q18" s="126">
        <f t="shared" si="6"/>
        <v>0</v>
      </c>
      <c r="R18" s="126">
        <f t="shared" si="6"/>
        <v>0</v>
      </c>
      <c r="S18" s="126">
        <f t="shared" si="6"/>
        <v>0</v>
      </c>
      <c r="T18" s="126">
        <f t="shared" si="6"/>
        <v>0</v>
      </c>
      <c r="U18" s="126">
        <f t="shared" si="6"/>
        <v>0</v>
      </c>
      <c r="V18" s="126">
        <f t="shared" si="6"/>
        <v>0</v>
      </c>
      <c r="W18" s="126">
        <f t="shared" si="6"/>
        <v>0</v>
      </c>
      <c r="X18" s="126">
        <f t="shared" si="6"/>
        <v>0</v>
      </c>
      <c r="Y18" s="126">
        <f t="shared" si="6"/>
        <v>0</v>
      </c>
      <c r="Z18" s="126">
        <f t="shared" si="6"/>
        <v>0</v>
      </c>
      <c r="AA18" s="126">
        <f t="shared" si="6"/>
        <v>0</v>
      </c>
      <c r="AB18" s="117">
        <f t="shared" si="3"/>
        <v>0</v>
      </c>
    </row>
    <row r="19" spans="1:28" x14ac:dyDescent="0.35">
      <c r="A19" s="123" t="s">
        <v>8</v>
      </c>
      <c r="B19" s="126">
        <f>+B18</f>
        <v>0</v>
      </c>
      <c r="C19" s="126">
        <f>B19+C18</f>
        <v>0</v>
      </c>
      <c r="D19" s="126">
        <f>C19+D18</f>
        <v>0</v>
      </c>
      <c r="E19" s="126">
        <f t="shared" ref="E19:AA19" si="7">D19+E18</f>
        <v>0</v>
      </c>
      <c r="F19" s="126">
        <f t="shared" si="7"/>
        <v>0</v>
      </c>
      <c r="G19" s="126">
        <f t="shared" si="7"/>
        <v>0</v>
      </c>
      <c r="H19" s="126">
        <f t="shared" si="7"/>
        <v>0</v>
      </c>
      <c r="I19" s="126">
        <f t="shared" si="7"/>
        <v>0</v>
      </c>
      <c r="J19" s="126">
        <f t="shared" si="7"/>
        <v>0</v>
      </c>
      <c r="K19" s="126">
        <f t="shared" si="7"/>
        <v>0</v>
      </c>
      <c r="L19" s="126">
        <f t="shared" si="7"/>
        <v>0</v>
      </c>
      <c r="M19" s="126">
        <f t="shared" si="7"/>
        <v>0</v>
      </c>
      <c r="N19" s="126">
        <f t="shared" si="7"/>
        <v>0</v>
      </c>
      <c r="O19" s="126">
        <f t="shared" si="7"/>
        <v>0</v>
      </c>
      <c r="P19" s="126">
        <f t="shared" si="7"/>
        <v>0</v>
      </c>
      <c r="Q19" s="126">
        <f t="shared" si="7"/>
        <v>0</v>
      </c>
      <c r="R19" s="126">
        <f t="shared" si="7"/>
        <v>0</v>
      </c>
      <c r="S19" s="126">
        <f t="shared" si="7"/>
        <v>0</v>
      </c>
      <c r="T19" s="126">
        <f t="shared" si="7"/>
        <v>0</v>
      </c>
      <c r="U19" s="126">
        <f t="shared" si="7"/>
        <v>0</v>
      </c>
      <c r="V19" s="126">
        <f t="shared" si="7"/>
        <v>0</v>
      </c>
      <c r="W19" s="126">
        <f t="shared" si="7"/>
        <v>0</v>
      </c>
      <c r="X19" s="126">
        <f t="shared" si="7"/>
        <v>0</v>
      </c>
      <c r="Y19" s="126">
        <f t="shared" si="7"/>
        <v>0</v>
      </c>
      <c r="Z19" s="126">
        <f t="shared" si="7"/>
        <v>0</v>
      </c>
      <c r="AA19" s="126">
        <f t="shared" si="7"/>
        <v>0</v>
      </c>
      <c r="AB19" s="117"/>
    </row>
    <row r="20" spans="1:28" ht="18.5" x14ac:dyDescent="0.45">
      <c r="A20" s="110" t="s">
        <v>10</v>
      </c>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c r="AA20" s="127"/>
      <c r="AB20" s="117"/>
    </row>
    <row r="21" spans="1:28" x14ac:dyDescent="0.35">
      <c r="A21" s="88"/>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117">
        <f>SUM(B21:AA21)</f>
        <v>0</v>
      </c>
    </row>
    <row r="22" spans="1:28" x14ac:dyDescent="0.35">
      <c r="A22" s="88"/>
      <c r="B22" s="89"/>
      <c r="C22" s="89"/>
      <c r="D22" s="89"/>
      <c r="E22" s="89"/>
      <c r="F22" s="89"/>
      <c r="G22" s="89"/>
      <c r="H22" s="89"/>
      <c r="I22" s="89"/>
      <c r="J22" s="89"/>
      <c r="K22" s="89"/>
      <c r="L22" s="89"/>
      <c r="M22" s="89"/>
      <c r="N22" s="89"/>
      <c r="O22" s="89"/>
      <c r="P22" s="89"/>
      <c r="Q22" s="89"/>
      <c r="R22" s="89"/>
      <c r="S22" s="89"/>
      <c r="T22" s="89"/>
      <c r="U22" s="89"/>
      <c r="V22" s="89"/>
      <c r="W22" s="89"/>
      <c r="X22" s="89"/>
      <c r="Y22" s="89"/>
      <c r="Z22" s="89"/>
      <c r="AA22" s="89"/>
      <c r="AB22" s="117">
        <f t="shared" ref="AB22:AB30" si="8">SUM(B22:AA22)</f>
        <v>0</v>
      </c>
    </row>
    <row r="23" spans="1:28" x14ac:dyDescent="0.35">
      <c r="A23" s="88"/>
      <c r="B23" s="89"/>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117">
        <f t="shared" si="8"/>
        <v>0</v>
      </c>
    </row>
    <row r="24" spans="1:28" x14ac:dyDescent="0.35">
      <c r="A24" s="88"/>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117">
        <f t="shared" si="8"/>
        <v>0</v>
      </c>
    </row>
    <row r="25" spans="1:28" x14ac:dyDescent="0.35">
      <c r="A25" s="88"/>
      <c r="B25" s="89"/>
      <c r="C25" s="89"/>
      <c r="D25" s="89"/>
      <c r="E25" s="89"/>
      <c r="F25" s="89"/>
      <c r="G25" s="89"/>
      <c r="H25" s="89"/>
      <c r="I25" s="89"/>
      <c r="J25" s="89"/>
      <c r="K25" s="89"/>
      <c r="L25" s="89"/>
      <c r="M25" s="89"/>
      <c r="N25" s="89"/>
      <c r="O25" s="89"/>
      <c r="P25" s="89"/>
      <c r="Q25" s="89"/>
      <c r="R25" s="89"/>
      <c r="S25" s="89"/>
      <c r="T25" s="89"/>
      <c r="U25" s="89"/>
      <c r="V25" s="89"/>
      <c r="W25" s="89"/>
      <c r="X25" s="89"/>
      <c r="Y25" s="89"/>
      <c r="Z25" s="89"/>
      <c r="AA25" s="89"/>
      <c r="AB25" s="117">
        <f t="shared" si="8"/>
        <v>0</v>
      </c>
    </row>
    <row r="26" spans="1:28" x14ac:dyDescent="0.35">
      <c r="A26" s="88"/>
      <c r="B26" s="89"/>
      <c r="C26" s="89"/>
      <c r="D26" s="89"/>
      <c r="E26" s="89"/>
      <c r="F26" s="89"/>
      <c r="G26" s="89"/>
      <c r="H26" s="89"/>
      <c r="I26" s="89"/>
      <c r="J26" s="89"/>
      <c r="K26" s="89"/>
      <c r="L26" s="89"/>
      <c r="M26" s="89"/>
      <c r="N26" s="89"/>
      <c r="O26" s="89"/>
      <c r="P26" s="89"/>
      <c r="Q26" s="89"/>
      <c r="R26" s="89"/>
      <c r="S26" s="89"/>
      <c r="T26" s="89"/>
      <c r="U26" s="89"/>
      <c r="V26" s="89"/>
      <c r="W26" s="89"/>
      <c r="X26" s="89"/>
      <c r="Y26" s="89"/>
      <c r="Z26" s="89"/>
      <c r="AA26" s="89"/>
      <c r="AB26" s="117">
        <f t="shared" si="8"/>
        <v>0</v>
      </c>
    </row>
    <row r="27" spans="1:28" x14ac:dyDescent="0.35">
      <c r="A27" s="88"/>
      <c r="B27" s="89"/>
      <c r="C27" s="89"/>
      <c r="D27" s="89"/>
      <c r="E27" s="89"/>
      <c r="F27" s="89"/>
      <c r="G27" s="89"/>
      <c r="H27" s="89"/>
      <c r="I27" s="89"/>
      <c r="J27" s="89"/>
      <c r="K27" s="89"/>
      <c r="L27" s="89"/>
      <c r="M27" s="89"/>
      <c r="N27" s="89"/>
      <c r="O27" s="89"/>
      <c r="P27" s="89"/>
      <c r="Q27" s="89"/>
      <c r="R27" s="89"/>
      <c r="S27" s="89"/>
      <c r="T27" s="89"/>
      <c r="U27" s="89"/>
      <c r="V27" s="89"/>
      <c r="W27" s="89"/>
      <c r="X27" s="89"/>
      <c r="Y27" s="89"/>
      <c r="Z27" s="89"/>
      <c r="AA27" s="89"/>
      <c r="AB27" s="117">
        <f t="shared" si="8"/>
        <v>0</v>
      </c>
    </row>
    <row r="28" spans="1:28" x14ac:dyDescent="0.35">
      <c r="A28" s="88"/>
      <c r="B28" s="89"/>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117">
        <f t="shared" si="8"/>
        <v>0</v>
      </c>
    </row>
    <row r="29" spans="1:28" x14ac:dyDescent="0.35">
      <c r="A29" s="88"/>
      <c r="B29" s="89"/>
      <c r="C29" s="89"/>
      <c r="D29" s="89"/>
      <c r="E29" s="89"/>
      <c r="F29" s="89"/>
      <c r="G29" s="89"/>
      <c r="H29" s="89"/>
      <c r="I29" s="89"/>
      <c r="J29" s="89"/>
      <c r="K29" s="89"/>
      <c r="L29" s="89"/>
      <c r="M29" s="89"/>
      <c r="N29" s="89"/>
      <c r="O29" s="89"/>
      <c r="P29" s="89"/>
      <c r="Q29" s="89"/>
      <c r="R29" s="89"/>
      <c r="S29" s="89"/>
      <c r="T29" s="89"/>
      <c r="U29" s="89"/>
      <c r="V29" s="89"/>
      <c r="W29" s="89"/>
      <c r="X29" s="89"/>
      <c r="Y29" s="89"/>
      <c r="Z29" s="89"/>
      <c r="AA29" s="89"/>
      <c r="AB29" s="117">
        <f t="shared" si="8"/>
        <v>0</v>
      </c>
    </row>
    <row r="30" spans="1:28" x14ac:dyDescent="0.35">
      <c r="A30" s="88"/>
      <c r="B30" s="89"/>
      <c r="C30" s="89"/>
      <c r="D30" s="89"/>
      <c r="E30" s="89"/>
      <c r="F30" s="89"/>
      <c r="G30" s="89"/>
      <c r="H30" s="89"/>
      <c r="I30" s="89"/>
      <c r="J30" s="89"/>
      <c r="K30" s="89"/>
      <c r="L30" s="89"/>
      <c r="M30" s="89"/>
      <c r="N30" s="89"/>
      <c r="O30" s="89"/>
      <c r="P30" s="89"/>
      <c r="Q30" s="89"/>
      <c r="R30" s="89"/>
      <c r="S30" s="89"/>
      <c r="T30" s="89"/>
      <c r="U30" s="89"/>
      <c r="V30" s="89"/>
      <c r="W30" s="89"/>
      <c r="X30" s="89"/>
      <c r="Y30" s="89"/>
      <c r="Z30" s="89"/>
      <c r="AA30" s="89"/>
      <c r="AB30" s="117">
        <f t="shared" si="8"/>
        <v>0</v>
      </c>
    </row>
    <row r="31" spans="1:28" x14ac:dyDescent="0.35">
      <c r="A31" s="88"/>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117">
        <f>SUM(B31:AA31)</f>
        <v>0</v>
      </c>
    </row>
    <row r="32" spans="1:28" x14ac:dyDescent="0.35">
      <c r="A32" s="88"/>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117">
        <f>SUM(B32:AA32)</f>
        <v>0</v>
      </c>
    </row>
    <row r="33" spans="1:28" x14ac:dyDescent="0.35">
      <c r="A33" s="123" t="s">
        <v>11</v>
      </c>
      <c r="B33" s="126">
        <f t="shared" ref="B33:AA33" si="9">SUM(B21:B32)</f>
        <v>0</v>
      </c>
      <c r="C33" s="126">
        <f t="shared" si="9"/>
        <v>0</v>
      </c>
      <c r="D33" s="126">
        <f t="shared" si="9"/>
        <v>0</v>
      </c>
      <c r="E33" s="126">
        <f t="shared" si="9"/>
        <v>0</v>
      </c>
      <c r="F33" s="126">
        <f t="shared" si="9"/>
        <v>0</v>
      </c>
      <c r="G33" s="126">
        <f t="shared" si="9"/>
        <v>0</v>
      </c>
      <c r="H33" s="126">
        <f t="shared" si="9"/>
        <v>0</v>
      </c>
      <c r="I33" s="126">
        <f t="shared" si="9"/>
        <v>0</v>
      </c>
      <c r="J33" s="126">
        <f t="shared" si="9"/>
        <v>0</v>
      </c>
      <c r="K33" s="126">
        <f t="shared" si="9"/>
        <v>0</v>
      </c>
      <c r="L33" s="126">
        <f t="shared" si="9"/>
        <v>0</v>
      </c>
      <c r="M33" s="126">
        <f t="shared" si="9"/>
        <v>0</v>
      </c>
      <c r="N33" s="126">
        <f t="shared" si="9"/>
        <v>0</v>
      </c>
      <c r="O33" s="126">
        <f t="shared" si="9"/>
        <v>0</v>
      </c>
      <c r="P33" s="126">
        <f t="shared" si="9"/>
        <v>0</v>
      </c>
      <c r="Q33" s="126">
        <f t="shared" si="9"/>
        <v>0</v>
      </c>
      <c r="R33" s="126">
        <f t="shared" si="9"/>
        <v>0</v>
      </c>
      <c r="S33" s="126">
        <f t="shared" si="9"/>
        <v>0</v>
      </c>
      <c r="T33" s="126">
        <f t="shared" si="9"/>
        <v>0</v>
      </c>
      <c r="U33" s="126">
        <f t="shared" si="9"/>
        <v>0</v>
      </c>
      <c r="V33" s="126">
        <f t="shared" si="9"/>
        <v>0</v>
      </c>
      <c r="W33" s="126">
        <f t="shared" si="9"/>
        <v>0</v>
      </c>
      <c r="X33" s="126">
        <f t="shared" si="9"/>
        <v>0</v>
      </c>
      <c r="Y33" s="126">
        <f t="shared" si="9"/>
        <v>0</v>
      </c>
      <c r="Z33" s="126">
        <f t="shared" si="9"/>
        <v>0</v>
      </c>
      <c r="AA33" s="126">
        <f t="shared" si="9"/>
        <v>0</v>
      </c>
      <c r="AB33" s="117">
        <f>SUM(B33:AA33)</f>
        <v>0</v>
      </c>
    </row>
    <row r="34" spans="1:28" x14ac:dyDescent="0.35">
      <c r="A34" s="123" t="s">
        <v>12</v>
      </c>
      <c r="B34" s="126">
        <f>+B33</f>
        <v>0</v>
      </c>
      <c r="C34" s="126">
        <f>B34+C33</f>
        <v>0</v>
      </c>
      <c r="D34" s="126">
        <f t="shared" ref="D34:AA34" si="10">C34+D33</f>
        <v>0</v>
      </c>
      <c r="E34" s="126">
        <f t="shared" si="10"/>
        <v>0</v>
      </c>
      <c r="F34" s="126">
        <f t="shared" si="10"/>
        <v>0</v>
      </c>
      <c r="G34" s="126">
        <f t="shared" si="10"/>
        <v>0</v>
      </c>
      <c r="H34" s="126">
        <f t="shared" si="10"/>
        <v>0</v>
      </c>
      <c r="I34" s="126">
        <f t="shared" si="10"/>
        <v>0</v>
      </c>
      <c r="J34" s="126">
        <f t="shared" si="10"/>
        <v>0</v>
      </c>
      <c r="K34" s="126">
        <f t="shared" si="10"/>
        <v>0</v>
      </c>
      <c r="L34" s="126">
        <f t="shared" si="10"/>
        <v>0</v>
      </c>
      <c r="M34" s="126">
        <f t="shared" si="10"/>
        <v>0</v>
      </c>
      <c r="N34" s="126">
        <f t="shared" si="10"/>
        <v>0</v>
      </c>
      <c r="O34" s="126">
        <f t="shared" si="10"/>
        <v>0</v>
      </c>
      <c r="P34" s="126">
        <f t="shared" si="10"/>
        <v>0</v>
      </c>
      <c r="Q34" s="126">
        <f t="shared" si="10"/>
        <v>0</v>
      </c>
      <c r="R34" s="126">
        <f t="shared" si="10"/>
        <v>0</v>
      </c>
      <c r="S34" s="126">
        <f t="shared" si="10"/>
        <v>0</v>
      </c>
      <c r="T34" s="126">
        <f t="shared" si="10"/>
        <v>0</v>
      </c>
      <c r="U34" s="126">
        <f t="shared" si="10"/>
        <v>0</v>
      </c>
      <c r="V34" s="126">
        <f t="shared" si="10"/>
        <v>0</v>
      </c>
      <c r="W34" s="126">
        <f t="shared" si="10"/>
        <v>0</v>
      </c>
      <c r="X34" s="126">
        <f t="shared" si="10"/>
        <v>0</v>
      </c>
      <c r="Y34" s="126">
        <f t="shared" si="10"/>
        <v>0</v>
      </c>
      <c r="Z34" s="126">
        <f t="shared" si="10"/>
        <v>0</v>
      </c>
      <c r="AA34" s="126">
        <f t="shared" si="10"/>
        <v>0</v>
      </c>
      <c r="AB34" s="117"/>
    </row>
    <row r="35" spans="1:28" x14ac:dyDescent="0.35">
      <c r="A35" s="123" t="s">
        <v>13</v>
      </c>
      <c r="B35" s="126">
        <f t="shared" ref="B35:AA35" si="11">B18+B33</f>
        <v>0</v>
      </c>
      <c r="C35" s="126">
        <f t="shared" si="11"/>
        <v>0</v>
      </c>
      <c r="D35" s="126">
        <f t="shared" si="11"/>
        <v>0</v>
      </c>
      <c r="E35" s="126">
        <f t="shared" si="11"/>
        <v>0</v>
      </c>
      <c r="F35" s="126">
        <f t="shared" si="11"/>
        <v>0</v>
      </c>
      <c r="G35" s="126">
        <f t="shared" si="11"/>
        <v>0</v>
      </c>
      <c r="H35" s="126">
        <f t="shared" si="11"/>
        <v>0</v>
      </c>
      <c r="I35" s="126">
        <f t="shared" si="11"/>
        <v>0</v>
      </c>
      <c r="J35" s="126">
        <f t="shared" si="11"/>
        <v>0</v>
      </c>
      <c r="K35" s="126">
        <f t="shared" si="11"/>
        <v>0</v>
      </c>
      <c r="L35" s="126">
        <f t="shared" si="11"/>
        <v>0</v>
      </c>
      <c r="M35" s="126">
        <f t="shared" si="11"/>
        <v>0</v>
      </c>
      <c r="N35" s="126">
        <f t="shared" si="11"/>
        <v>0</v>
      </c>
      <c r="O35" s="126">
        <f t="shared" si="11"/>
        <v>0</v>
      </c>
      <c r="P35" s="126">
        <f t="shared" si="11"/>
        <v>0</v>
      </c>
      <c r="Q35" s="126">
        <f t="shared" si="11"/>
        <v>0</v>
      </c>
      <c r="R35" s="126">
        <f t="shared" si="11"/>
        <v>0</v>
      </c>
      <c r="S35" s="126">
        <f t="shared" si="11"/>
        <v>0</v>
      </c>
      <c r="T35" s="126">
        <f t="shared" si="11"/>
        <v>0</v>
      </c>
      <c r="U35" s="126">
        <f t="shared" si="11"/>
        <v>0</v>
      </c>
      <c r="V35" s="126">
        <f t="shared" si="11"/>
        <v>0</v>
      </c>
      <c r="W35" s="126">
        <f t="shared" si="11"/>
        <v>0</v>
      </c>
      <c r="X35" s="126">
        <f t="shared" si="11"/>
        <v>0</v>
      </c>
      <c r="Y35" s="126">
        <f t="shared" si="11"/>
        <v>0</v>
      </c>
      <c r="Z35" s="126">
        <f t="shared" si="11"/>
        <v>0</v>
      </c>
      <c r="AA35" s="126">
        <f t="shared" si="11"/>
        <v>0</v>
      </c>
      <c r="AB35" s="117">
        <f>SUM(B35:AA35)</f>
        <v>0</v>
      </c>
    </row>
    <row r="36" spans="1:28" x14ac:dyDescent="0.35">
      <c r="A36" s="123" t="s">
        <v>14</v>
      </c>
      <c r="B36" s="126">
        <f>+B35</f>
        <v>0</v>
      </c>
      <c r="C36" s="126">
        <f>B36+C35</f>
        <v>0</v>
      </c>
      <c r="D36" s="126">
        <f t="shared" ref="D36:AA36" si="12">C36+D35</f>
        <v>0</v>
      </c>
      <c r="E36" s="126">
        <f t="shared" si="12"/>
        <v>0</v>
      </c>
      <c r="F36" s="126">
        <f t="shared" si="12"/>
        <v>0</v>
      </c>
      <c r="G36" s="126">
        <f t="shared" si="12"/>
        <v>0</v>
      </c>
      <c r="H36" s="126">
        <f t="shared" si="12"/>
        <v>0</v>
      </c>
      <c r="I36" s="126">
        <f t="shared" si="12"/>
        <v>0</v>
      </c>
      <c r="J36" s="126">
        <f t="shared" si="12"/>
        <v>0</v>
      </c>
      <c r="K36" s="126">
        <f t="shared" si="12"/>
        <v>0</v>
      </c>
      <c r="L36" s="126">
        <f t="shared" si="12"/>
        <v>0</v>
      </c>
      <c r="M36" s="126">
        <f t="shared" si="12"/>
        <v>0</v>
      </c>
      <c r="N36" s="126">
        <f t="shared" si="12"/>
        <v>0</v>
      </c>
      <c r="O36" s="126">
        <f t="shared" si="12"/>
        <v>0</v>
      </c>
      <c r="P36" s="126">
        <f t="shared" si="12"/>
        <v>0</v>
      </c>
      <c r="Q36" s="126">
        <f t="shared" si="12"/>
        <v>0</v>
      </c>
      <c r="R36" s="126">
        <f t="shared" si="12"/>
        <v>0</v>
      </c>
      <c r="S36" s="126">
        <f t="shared" si="12"/>
        <v>0</v>
      </c>
      <c r="T36" s="126">
        <f t="shared" si="12"/>
        <v>0</v>
      </c>
      <c r="U36" s="126">
        <f t="shared" si="12"/>
        <v>0</v>
      </c>
      <c r="V36" s="126">
        <f t="shared" si="12"/>
        <v>0</v>
      </c>
      <c r="W36" s="126">
        <f t="shared" si="12"/>
        <v>0</v>
      </c>
      <c r="X36" s="126">
        <f t="shared" si="12"/>
        <v>0</v>
      </c>
      <c r="Y36" s="126">
        <f t="shared" si="12"/>
        <v>0</v>
      </c>
      <c r="Z36" s="126">
        <f t="shared" si="12"/>
        <v>0</v>
      </c>
      <c r="AA36" s="126">
        <f t="shared" si="12"/>
        <v>0</v>
      </c>
      <c r="AB36" s="117"/>
    </row>
    <row r="37" spans="1:28" x14ac:dyDescent="0.35">
      <c r="A37" s="123"/>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7"/>
    </row>
    <row r="38" spans="1:28" ht="18.5" x14ac:dyDescent="0.45">
      <c r="A38" s="128" t="s">
        <v>5</v>
      </c>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c r="AA38" s="118"/>
      <c r="AB38" s="117"/>
    </row>
    <row r="39" spans="1:28" ht="15" thickBot="1" x14ac:dyDescent="0.4">
      <c r="A39" s="109" t="s">
        <v>60</v>
      </c>
      <c r="B39" s="2">
        <v>0</v>
      </c>
      <c r="C39" s="2">
        <f>B$39</f>
        <v>0</v>
      </c>
      <c r="D39" s="2">
        <f t="shared" ref="D39:AA39" si="13">C$39</f>
        <v>0</v>
      </c>
      <c r="E39" s="2">
        <f t="shared" si="13"/>
        <v>0</v>
      </c>
      <c r="F39" s="2">
        <f t="shared" si="13"/>
        <v>0</v>
      </c>
      <c r="G39" s="2">
        <f t="shared" si="13"/>
        <v>0</v>
      </c>
      <c r="H39" s="2">
        <f t="shared" si="13"/>
        <v>0</v>
      </c>
      <c r="I39" s="2">
        <f t="shared" si="13"/>
        <v>0</v>
      </c>
      <c r="J39" s="2">
        <f t="shared" si="13"/>
        <v>0</v>
      </c>
      <c r="K39" s="2">
        <f t="shared" si="13"/>
        <v>0</v>
      </c>
      <c r="L39" s="2">
        <f t="shared" si="13"/>
        <v>0</v>
      </c>
      <c r="M39" s="2">
        <f t="shared" si="13"/>
        <v>0</v>
      </c>
      <c r="N39" s="2">
        <f t="shared" si="13"/>
        <v>0</v>
      </c>
      <c r="O39" s="2">
        <f t="shared" si="13"/>
        <v>0</v>
      </c>
      <c r="P39" s="2">
        <f t="shared" si="13"/>
        <v>0</v>
      </c>
      <c r="Q39" s="2">
        <f t="shared" si="13"/>
        <v>0</v>
      </c>
      <c r="R39" s="2">
        <f t="shared" si="13"/>
        <v>0</v>
      </c>
      <c r="S39" s="2">
        <f t="shared" si="13"/>
        <v>0</v>
      </c>
      <c r="T39" s="2">
        <f t="shared" si="13"/>
        <v>0</v>
      </c>
      <c r="U39" s="2">
        <f t="shared" si="13"/>
        <v>0</v>
      </c>
      <c r="V39" s="2">
        <f t="shared" si="13"/>
        <v>0</v>
      </c>
      <c r="W39" s="2">
        <f t="shared" si="13"/>
        <v>0</v>
      </c>
      <c r="X39" s="2">
        <f t="shared" si="13"/>
        <v>0</v>
      </c>
      <c r="Y39" s="2">
        <f t="shared" si="13"/>
        <v>0</v>
      </c>
      <c r="Z39" s="2">
        <f t="shared" si="13"/>
        <v>0</v>
      </c>
      <c r="AA39" s="2">
        <f t="shared" si="13"/>
        <v>0</v>
      </c>
      <c r="AB39" s="117"/>
    </row>
    <row r="40" spans="1:28" ht="15" thickBot="1" x14ac:dyDescent="0.4">
      <c r="A40" s="129">
        <v>5.0000000000000001E-3</v>
      </c>
      <c r="B40" s="134">
        <v>0</v>
      </c>
      <c r="C40" s="86"/>
      <c r="D40" s="86">
        <f t="shared" ref="D40:AA40" si="14">IF(C40&lt;&gt;"", (C40)*(1-$A$40), 0)</f>
        <v>0</v>
      </c>
      <c r="E40" s="86">
        <f t="shared" si="14"/>
        <v>0</v>
      </c>
      <c r="F40" s="134">
        <f t="shared" si="14"/>
        <v>0</v>
      </c>
      <c r="G40" s="134">
        <f t="shared" si="14"/>
        <v>0</v>
      </c>
      <c r="H40" s="134">
        <f t="shared" si="14"/>
        <v>0</v>
      </c>
      <c r="I40" s="134">
        <f t="shared" si="14"/>
        <v>0</v>
      </c>
      <c r="J40" s="134">
        <f t="shared" si="14"/>
        <v>0</v>
      </c>
      <c r="K40" s="134">
        <f t="shared" si="14"/>
        <v>0</v>
      </c>
      <c r="L40" s="134">
        <f t="shared" si="14"/>
        <v>0</v>
      </c>
      <c r="M40" s="134">
        <f t="shared" si="14"/>
        <v>0</v>
      </c>
      <c r="N40" s="134">
        <f t="shared" si="14"/>
        <v>0</v>
      </c>
      <c r="O40" s="134">
        <f t="shared" si="14"/>
        <v>0</v>
      </c>
      <c r="P40" s="134">
        <f t="shared" si="14"/>
        <v>0</v>
      </c>
      <c r="Q40" s="134">
        <f t="shared" si="14"/>
        <v>0</v>
      </c>
      <c r="R40" s="134">
        <f t="shared" si="14"/>
        <v>0</v>
      </c>
      <c r="S40" s="134">
        <f t="shared" si="14"/>
        <v>0</v>
      </c>
      <c r="T40" s="134">
        <f t="shared" si="14"/>
        <v>0</v>
      </c>
      <c r="U40" s="134">
        <f t="shared" si="14"/>
        <v>0</v>
      </c>
      <c r="V40" s="134">
        <f t="shared" si="14"/>
        <v>0</v>
      </c>
      <c r="W40" s="134">
        <f t="shared" si="14"/>
        <v>0</v>
      </c>
      <c r="X40" s="134">
        <f t="shared" si="14"/>
        <v>0</v>
      </c>
      <c r="Y40" s="134">
        <f t="shared" si="14"/>
        <v>0</v>
      </c>
      <c r="Z40" s="134">
        <f t="shared" si="14"/>
        <v>0</v>
      </c>
      <c r="AA40" s="134">
        <f t="shared" si="14"/>
        <v>0</v>
      </c>
      <c r="AB40" s="117"/>
    </row>
    <row r="41" spans="1:28" x14ac:dyDescent="0.35">
      <c r="A41" s="109" t="s">
        <v>49</v>
      </c>
      <c r="B41" s="125">
        <f>B39-B40</f>
        <v>0</v>
      </c>
      <c r="C41" s="125">
        <f>C39-C40</f>
        <v>0</v>
      </c>
      <c r="D41" s="125">
        <f t="shared" ref="D41:AA41" si="15">D39-D40</f>
        <v>0</v>
      </c>
      <c r="E41" s="125">
        <f t="shared" si="15"/>
        <v>0</v>
      </c>
      <c r="F41" s="125">
        <f t="shared" si="15"/>
        <v>0</v>
      </c>
      <c r="G41" s="125">
        <f t="shared" si="15"/>
        <v>0</v>
      </c>
      <c r="H41" s="125">
        <f t="shared" si="15"/>
        <v>0</v>
      </c>
      <c r="I41" s="125">
        <f t="shared" si="15"/>
        <v>0</v>
      </c>
      <c r="J41" s="125">
        <f t="shared" si="15"/>
        <v>0</v>
      </c>
      <c r="K41" s="125">
        <f t="shared" si="15"/>
        <v>0</v>
      </c>
      <c r="L41" s="125">
        <f t="shared" si="15"/>
        <v>0</v>
      </c>
      <c r="M41" s="125">
        <f t="shared" si="15"/>
        <v>0</v>
      </c>
      <c r="N41" s="125">
        <f t="shared" si="15"/>
        <v>0</v>
      </c>
      <c r="O41" s="125">
        <f t="shared" si="15"/>
        <v>0</v>
      </c>
      <c r="P41" s="125">
        <f t="shared" si="15"/>
        <v>0</v>
      </c>
      <c r="Q41" s="125">
        <f t="shared" si="15"/>
        <v>0</v>
      </c>
      <c r="R41" s="125">
        <f t="shared" si="15"/>
        <v>0</v>
      </c>
      <c r="S41" s="125">
        <f t="shared" si="15"/>
        <v>0</v>
      </c>
      <c r="T41" s="125">
        <f t="shared" si="15"/>
        <v>0</v>
      </c>
      <c r="U41" s="125">
        <f t="shared" si="15"/>
        <v>0</v>
      </c>
      <c r="V41" s="125">
        <f t="shared" si="15"/>
        <v>0</v>
      </c>
      <c r="W41" s="125">
        <f t="shared" si="15"/>
        <v>0</v>
      </c>
      <c r="X41" s="125">
        <f t="shared" si="15"/>
        <v>0</v>
      </c>
      <c r="Y41" s="125">
        <f t="shared" si="15"/>
        <v>0</v>
      </c>
      <c r="Z41" s="125">
        <f t="shared" si="15"/>
        <v>0</v>
      </c>
      <c r="AA41" s="125">
        <f t="shared" si="15"/>
        <v>0</v>
      </c>
      <c r="AB41" s="117"/>
    </row>
    <row r="42" spans="1:28" x14ac:dyDescent="0.35">
      <c r="A42" s="109" t="s">
        <v>34</v>
      </c>
      <c r="B42" s="135">
        <f>_xlfn.XLOOKUP(VALUE(B$4),'Rebased Costs'!$13:$13,'Rebased Costs'!$15:$15,,FALSE)</f>
        <v>0.1475727045377121</v>
      </c>
      <c r="C42" s="135">
        <f>_xlfn.XLOOKUP(VALUE(LEFT(C$4,4)),'Rebased Costs'!$13:$13,'Rebased Costs'!$15:$15,,FALSE)</f>
        <v>0.13786702819018068</v>
      </c>
      <c r="D42" s="135">
        <f>_xlfn.XLOOKUP(VALUE(LEFT(D$4,4)),'Rebased Costs'!$13:$13,'Rebased Costs'!$15:$15,,FALSE)</f>
        <v>0.12376489877142084</v>
      </c>
      <c r="E42" s="135">
        <f>_xlfn.XLOOKUP(VALUE(LEFT(E$4,4)),'Rebased Costs'!$13:$13,'Rebased Costs'!$15:$15,,FALSE)</f>
        <v>0.11166174831535393</v>
      </c>
      <c r="F42" s="135">
        <f>_xlfn.XLOOKUP(VALUE(LEFT(F$4,4)),'Rebased Costs'!$13:$13,'Rebased Costs'!$15:$15,,FALSE)</f>
        <v>0.11158499436645147</v>
      </c>
      <c r="G42" s="135">
        <f>_xlfn.XLOOKUP(VALUE(LEFT(G$4,4)),'Rebased Costs'!$13:$13,'Rebased Costs'!$15:$15,,FALSE)</f>
        <v>0.11309724060443035</v>
      </c>
      <c r="H42" s="135">
        <f>_xlfn.XLOOKUP(VALUE(LEFT(H$4,4)),'Rebased Costs'!$13:$13,'Rebased Costs'!$15:$15,,FALSE)</f>
        <v>0.11685302411481187</v>
      </c>
      <c r="I42" s="135">
        <f>_xlfn.XLOOKUP(VALUE(LEFT(I$4,4)),'Rebased Costs'!$13:$13,'Rebased Costs'!$15:$15,,FALSE)</f>
        <v>0.11589924922337258</v>
      </c>
      <c r="J42" s="135">
        <f>_xlfn.XLOOKUP(VALUE(LEFT(J$4,4)),'Rebased Costs'!$13:$13,'Rebased Costs'!$15:$15,,FALSE)</f>
        <v>0.11371063087088633</v>
      </c>
      <c r="K42" s="135">
        <f>_xlfn.XLOOKUP(VALUE(LEFT(K$4,4)),'Rebased Costs'!$13:$13,'Rebased Costs'!$15:$15,,FALSE)</f>
        <v>0.11012189221852349</v>
      </c>
      <c r="L42" s="135">
        <f>_xlfn.XLOOKUP(VALUE(LEFT(L$4,4)),'Rebased Costs'!$13:$13,'Rebased Costs'!$15:$15,,FALSE)</f>
        <v>0.11438292960489774</v>
      </c>
      <c r="M42" s="135">
        <f>_xlfn.XLOOKUP(VALUE(LEFT(M$4,4)),'Rebased Costs'!$13:$13,'Rebased Costs'!$15:$15,,FALSE)</f>
        <v>0.11599256960077158</v>
      </c>
      <c r="N42" s="135">
        <f>_xlfn.XLOOKUP(VALUE(LEFT(N$4,4)),'Rebased Costs'!$13:$13,'Rebased Costs'!$15:$15,,FALSE)</f>
        <v>0.10954646366216782</v>
      </c>
      <c r="O42" s="135">
        <f>_xlfn.XLOOKUP(VALUE(LEFT(O$4,4)),'Rebased Costs'!$13:$13,'Rebased Costs'!$15:$15,,FALSE)</f>
        <v>0.11095720057214603</v>
      </c>
      <c r="P42" s="135">
        <f>_xlfn.XLOOKUP(VALUE(LEFT(P$4,4)),'Rebased Costs'!$13:$13,'Rebased Costs'!$15:$15,,FALSE)</f>
        <v>0.11243095653973495</v>
      </c>
      <c r="Q42" s="135">
        <f>_xlfn.XLOOKUP(VALUE(LEFT(Q$4,4)),'Rebased Costs'!$13:$13,'Rebased Costs'!$15:$15,,FALSE)</f>
        <v>0.11264525581166263</v>
      </c>
      <c r="R42" s="135">
        <f>_xlfn.XLOOKUP(VALUE(LEFT(R$4,4)),'Rebased Costs'!$13:$13,'Rebased Costs'!$15:$15,,FALSE)</f>
        <v>0.11311316910425102</v>
      </c>
      <c r="S42" s="135">
        <f>_xlfn.XLOOKUP(VALUE(LEFT(S$4,4)),'Rebased Costs'!$13:$13,'Rebased Costs'!$15:$15,,FALSE)</f>
        <v>0.11585618397278136</v>
      </c>
      <c r="T42" s="135">
        <f>_xlfn.XLOOKUP(VALUE(LEFT(T$4,4)),'Rebased Costs'!$13:$13,'Rebased Costs'!$15:$15,,FALSE)</f>
        <v>0.1133493014800363</v>
      </c>
      <c r="U42" s="135">
        <f>_xlfn.XLOOKUP(VALUE(LEFT(U$4,4)),'Rebased Costs'!$13:$13,'Rebased Costs'!$15:$15,,FALSE)</f>
        <v>0.11336266717341481</v>
      </c>
      <c r="V42" s="135">
        <f>_xlfn.XLOOKUP(VALUE(LEFT(V$4,4)),'Rebased Costs'!$13:$13,'Rebased Costs'!$15:$15,,FALSE)</f>
        <v>0.11189919625074496</v>
      </c>
      <c r="W42" s="135">
        <f>_xlfn.XLOOKUP(VALUE(LEFT(W$4,4)),'Rebased Costs'!$13:$13,'Rebased Costs'!$15:$15,,FALSE)</f>
        <v>0.10955976916829613</v>
      </c>
      <c r="X42" s="135">
        <f>_xlfn.XLOOKUP(VALUE(LEFT(X$4,4)),'Rebased Costs'!$13:$13,'Rebased Costs'!$15:$15,,FALSE)</f>
        <v>0.10768043759784149</v>
      </c>
      <c r="Y42" s="135">
        <f>_xlfn.XLOOKUP(VALUE(LEFT(Y$4,4)),'Rebased Costs'!$13:$13,'Rebased Costs'!$15:$15,,FALSE)</f>
        <v>0.11326495795107663</v>
      </c>
      <c r="Z42" s="135">
        <f>_xlfn.XLOOKUP(VALUE(LEFT(Z$4,4)),'Rebased Costs'!$13:$13,'Rebased Costs'!$15:$15,,FALSE)</f>
        <v>0.11260582617785954</v>
      </c>
      <c r="AA42" s="135">
        <f>_xlfn.XLOOKUP(VALUE(LEFT(AA$4,4)),'Rebased Costs'!$13:$13,'Rebased Costs'!$15:$15,,FALSE)</f>
        <v>0.10971356534786304</v>
      </c>
      <c r="AB42" s="117"/>
    </row>
    <row r="43" spans="1:28" ht="16.5" x14ac:dyDescent="0.45">
      <c r="A43" s="109" t="s">
        <v>51</v>
      </c>
      <c r="B43" s="136">
        <f>_xlfn.XLOOKUP(VALUE(LEFT(B$4,4)),'Rebased Costs'!$13:$13,'Rebased Costs'!$25:$25,,FALSE)</f>
        <v>0.20718478431050966</v>
      </c>
      <c r="C43" s="136">
        <f>_xlfn.XLOOKUP(VALUE(LEFT(C$4,4)),'Rebased Costs'!$13:$13,'Rebased Costs'!$25:$25,,FALSE)</f>
        <v>0.18722616777028214</v>
      </c>
      <c r="D43" s="136">
        <f>_xlfn.XLOOKUP(VALUE(LEFT(D$4,4)),'Rebased Costs'!$13:$13,'Rebased Costs'!$25:$25,,FALSE)</f>
        <v>0.16578237091636333</v>
      </c>
      <c r="E43" s="136">
        <f>_xlfn.XLOOKUP(VALUE(LEFT(E$4,4)),'Rebased Costs'!$13:$13,'Rebased Costs'!$25:$25,,FALSE)</f>
        <v>0.14274287704236066</v>
      </c>
      <c r="F43" s="136">
        <f>_xlfn.XLOOKUP(VALUE(LEFT(F$4,4)),'Rebased Costs'!$13:$13,'Rebased Costs'!$25:$25,,FALSE)</f>
        <v>0.11798894556342118</v>
      </c>
      <c r="G43" s="136">
        <f>_xlfn.XLOOKUP(VALUE(LEFT(G$4,4)),'Rebased Costs'!$13:$13,'Rebased Costs'!$25:$25,,FALSE)</f>
        <v>9.1393000052853668E-2</v>
      </c>
      <c r="H43" s="136">
        <f>_xlfn.XLOOKUP(VALUE(LEFT(H$4,4)),'Rebased Costs'!$13:$13,'Rebased Costs'!$25:$25,,FALSE)</f>
        <v>7.01399706451033E-2</v>
      </c>
      <c r="I43" s="136">
        <f>_xlfn.XLOOKUP(VALUE(LEFT(I$4,4)),'Rebased Costs'!$13:$13,'Rebased Costs'!$25:$25,,FALSE)</f>
        <v>5.3829237241920937E-2</v>
      </c>
      <c r="J43" s="136">
        <f>_xlfn.XLOOKUP(VALUE(LEFT(J$4,4)),'Rebased Costs'!$13:$13,'Rebased Costs'!$25:$25,,FALSE)</f>
        <v>4.1311491228137522E-2</v>
      </c>
      <c r="K43" s="136">
        <f>_xlfn.XLOOKUP(VALUE(LEFT(K$4,4)),'Rebased Costs'!$13:$13,'Rebased Costs'!$25:$25,,FALSE)</f>
        <v>3.1704690516465142E-2</v>
      </c>
      <c r="L43" s="136">
        <f>_xlfn.XLOOKUP(VALUE(LEFT(L$4,4)),'Rebased Costs'!$13:$13,'Rebased Costs'!$25:$25,,FALSE)</f>
        <v>2.4331907923483415E-2</v>
      </c>
      <c r="M43" s="136">
        <f>_xlfn.XLOOKUP(VALUE(LEFT(M$4,4)),'Rebased Costs'!$13:$13,'Rebased Costs'!$25:$25,,FALSE)</f>
        <v>1.8673632625097251E-2</v>
      </c>
      <c r="N43" s="136">
        <f>_xlfn.XLOOKUP(VALUE(LEFT(N$4,4)),'Rebased Costs'!$13:$13,'Rebased Costs'!$25:$25,,FALSE)</f>
        <v>1.4331163693108988E-2</v>
      </c>
      <c r="O43" s="136">
        <f>_xlfn.XLOOKUP(VALUE(LEFT(O$4,4)),'Rebased Costs'!$13:$13,'Rebased Costs'!$25:$25,,FALSE)</f>
        <v>1.0998516299536319E-2</v>
      </c>
      <c r="P43" s="136">
        <f>_xlfn.XLOOKUP(VALUE(LEFT(P$4,4)),'Rebased Costs'!$13:$13,'Rebased Costs'!$25:$25,,FALSE)</f>
        <v>8.4408610062372078E-3</v>
      </c>
      <c r="Q43" s="136">
        <f>_xlfn.XLOOKUP(VALUE(LEFT(Q$4,4)),'Rebased Costs'!$13:$13,'Rebased Costs'!$25:$25,,FALSE)</f>
        <v>6.4779769003587805E-3</v>
      </c>
      <c r="R43" s="136">
        <f>_xlfn.XLOOKUP(VALUE(LEFT(R$4,4)),'Rebased Costs'!$13:$13,'Rebased Costs'!$25:$25,,FALSE)</f>
        <v>6.1115430663522896E-3</v>
      </c>
      <c r="S43" s="136">
        <f>_xlfn.XLOOKUP(VALUE(LEFT(S$4,4)),'Rebased Costs'!$13:$13,'Rebased Costs'!$25:$25,,FALSE)</f>
        <v>3.8878448275416521E-3</v>
      </c>
      <c r="T43" s="136">
        <f>_xlfn.XLOOKUP(VALUE(LEFT(T$4,4)),'Rebased Costs'!$13:$13,'Rebased Costs'!$25:$25,,FALSE)</f>
        <v>2.9879564149106687E-3</v>
      </c>
      <c r="U43" s="136">
        <f>_xlfn.XLOOKUP(VALUE(LEFT(U$4,4)),'Rebased Costs'!$13:$13,'Rebased Costs'!$25:$25,,FALSE)</f>
        <v>2.1093064437426468E-3</v>
      </c>
      <c r="V43" s="136">
        <f>_xlfn.XLOOKUP(VALUE(LEFT(V$4,4)),'Rebased Costs'!$13:$13,'Rebased Costs'!$25:$25,,FALSE)</f>
        <v>1.3506219169588784E-3</v>
      </c>
      <c r="W43" s="136">
        <f>_xlfn.XLOOKUP(VALUE(LEFT(W$4,4)),'Rebased Costs'!$13:$13,'Rebased Costs'!$25:$25,,FALSE)</f>
        <v>1.3945885194798042E-3</v>
      </c>
      <c r="X43" s="136">
        <f>_xlfn.XLOOKUP(VALUE(LEFT(X$4,4)),'Rebased Costs'!$13:$13,'Rebased Costs'!$25:$25,,FALSE)</f>
        <v>1.3993051363904428E-3</v>
      </c>
      <c r="Y43" s="136">
        <f>_xlfn.XLOOKUP(VALUE(LEFT(Y$4,4)),'Rebased Costs'!$13:$13,'Rebased Costs'!$25:$25,,FALSE)</f>
        <v>1.4772591106795776E-3</v>
      </c>
      <c r="Z43" s="136">
        <f>_xlfn.XLOOKUP(VALUE(LEFT(Z$4,4)),'Rebased Costs'!$13:$13,'Rebased Costs'!$25:$25,,FALSE)</f>
        <v>1.5134477169513251E-3</v>
      </c>
      <c r="AA43" s="136">
        <f>_xlfn.XLOOKUP(VALUE(LEFT(AA$4,4)),'Rebased Costs'!$13:$13,'Rebased Costs'!$25:$25,,FALSE)</f>
        <v>1.3843550262030583E-3</v>
      </c>
      <c r="AB43" s="117"/>
    </row>
    <row r="44" spans="1:28" x14ac:dyDescent="0.35">
      <c r="A44" s="109" t="s">
        <v>48</v>
      </c>
      <c r="B44" s="137">
        <f>_xlfn.XLOOKUP(VALUE(LEFT(B$4,4)),'Rebased Costs'!$13:$13,'Rebased Costs'!$18:$18,,FALSE)</f>
        <v>0.30832812016201616</v>
      </c>
      <c r="C44" s="137">
        <f>_xlfn.XLOOKUP(VALUE(LEFT(C$4,4)),'Rebased Costs'!$13:$13,'Rebased Costs'!$18:$18,,FALSE)</f>
        <v>0.31284574829625816</v>
      </c>
      <c r="D44" s="137">
        <f>_xlfn.XLOOKUP(VALUE(LEFT(D$4,4)),'Rebased Costs'!$13:$13,'Rebased Costs'!$18:$18,,FALSE)</f>
        <v>0.31736337643050011</v>
      </c>
      <c r="E44" s="137">
        <f>_xlfn.XLOOKUP(VALUE(LEFT(E$4,4)),'Rebased Costs'!$13:$13,'Rebased Costs'!$18:$18,,FALSE)</f>
        <v>0.32301041159830263</v>
      </c>
      <c r="F44" s="137">
        <f>_xlfn.XLOOKUP(VALUE(LEFT(F$4,4)),'Rebased Costs'!$13:$13,'Rebased Costs'!$18:$18,,FALSE)</f>
        <v>0.32752803973254457</v>
      </c>
      <c r="G44" s="137">
        <f>_xlfn.XLOOKUP(VALUE(LEFT(G$4,4)),'Rebased Costs'!$13:$13,'Rebased Costs'!$18:$18,,FALSE)</f>
        <v>0.33204566786678663</v>
      </c>
      <c r="H44" s="137">
        <f>_xlfn.XLOOKUP(VALUE(LEFT(H$4,4)),'Rebased Costs'!$13:$13,'Rebased Costs'!$18:$18,,FALSE)</f>
        <v>0.33769270303458909</v>
      </c>
      <c r="I44" s="137">
        <f>_xlfn.XLOOKUP(VALUE(LEFT(I$4,4)),'Rebased Costs'!$13:$13,'Rebased Costs'!$18:$18,,FALSE)</f>
        <v>0.34333973820239155</v>
      </c>
      <c r="J44" s="137">
        <f>_xlfn.XLOOKUP(VALUE(LEFT(J$4,4)),'Rebased Costs'!$13:$13,'Rebased Costs'!$18:$18,,FALSE)</f>
        <v>0.34785736633663356</v>
      </c>
      <c r="K44" s="137">
        <f>_xlfn.XLOOKUP(VALUE(LEFT(K$4,4)),'Rebased Costs'!$13:$13,'Rebased Costs'!$18:$18,,FALSE)</f>
        <v>0.35350440150443607</v>
      </c>
      <c r="L44" s="137">
        <f>_xlfn.XLOOKUP(VALUE(LEFT(L$4,4)),'Rebased Costs'!$13:$13,'Rebased Costs'!$18:$18,,FALSE)</f>
        <v>0.35915143667223859</v>
      </c>
      <c r="M44" s="137">
        <f>_xlfn.XLOOKUP(VALUE(LEFT(M$4,4)),'Rebased Costs'!$13:$13,'Rebased Costs'!$18:$18,,FALSE)</f>
        <v>0.36366906480648054</v>
      </c>
      <c r="N44" s="137">
        <f>_xlfn.XLOOKUP(VALUE(LEFT(N$4,4)),'Rebased Costs'!$13:$13,'Rebased Costs'!$18:$18,,FALSE)</f>
        <v>0.36931609997428311</v>
      </c>
      <c r="O44" s="137">
        <f>_xlfn.XLOOKUP(VALUE(LEFT(O$4,4)),'Rebased Costs'!$13:$13,'Rebased Costs'!$18:$18,,FALSE)</f>
        <v>0.37496313514208557</v>
      </c>
      <c r="P44" s="137">
        <f>_xlfn.XLOOKUP(VALUE(LEFT(P$4,4)),'Rebased Costs'!$13:$13,'Rebased Costs'!$18:$18,,FALSE)</f>
        <v>0.38061017030988803</v>
      </c>
      <c r="Q44" s="137">
        <f>_xlfn.XLOOKUP(VALUE(LEFT(Q$4,4)),'Rebased Costs'!$13:$13,'Rebased Costs'!$18:$18,,FALSE)</f>
        <v>0.38738661251125106</v>
      </c>
      <c r="R44" s="137">
        <f>_xlfn.XLOOKUP(VALUE(LEFT(R$4,4)),'Rebased Costs'!$13:$13,'Rebased Costs'!$18:$18,,FALSE)</f>
        <v>0.39303364767905358</v>
      </c>
      <c r="S44" s="137">
        <f>_xlfn.XLOOKUP(VALUE(LEFT(S$4,4)),'Rebased Costs'!$13:$13,'Rebased Costs'!$18:$18,,FALSE)</f>
        <v>0.39868068284685604</v>
      </c>
      <c r="T44" s="137">
        <f>_xlfn.XLOOKUP(VALUE(LEFT(T$4,4)),'Rebased Costs'!$13:$13,'Rebased Costs'!$18:$18,,FALSE)</f>
        <v>0.4043277180146585</v>
      </c>
      <c r="U44" s="137">
        <f>_xlfn.XLOOKUP(VALUE(LEFT(U$4,4)),'Rebased Costs'!$13:$13,'Rebased Costs'!$18:$18,,FALSE)</f>
        <v>0.41110416021602153</v>
      </c>
      <c r="V44" s="137">
        <f>_xlfn.XLOOKUP(VALUE(LEFT(V$4,4)),'Rebased Costs'!$13:$13,'Rebased Costs'!$18:$18,,FALSE)</f>
        <v>0.41675119538382399</v>
      </c>
      <c r="W44" s="137">
        <f>_xlfn.XLOOKUP(VALUE(LEFT(W$4,4)),'Rebased Costs'!$13:$13,'Rebased Costs'!$18:$18,,FALSE)</f>
        <v>0.42352763758518702</v>
      </c>
      <c r="X44" s="137">
        <f>_xlfn.XLOOKUP(VALUE(LEFT(X$4,4)),'Rebased Costs'!$13:$13,'Rebased Costs'!$18:$18,,FALSE)</f>
        <v>0.42917467275298948</v>
      </c>
      <c r="Y44" s="137">
        <f>_xlfn.XLOOKUP(VALUE(LEFT(Y$4,4)),'Rebased Costs'!$13:$13,'Rebased Costs'!$18:$18,,FALSE)</f>
        <v>0.43595111495435246</v>
      </c>
      <c r="Z44" s="137">
        <f>_xlfn.XLOOKUP(VALUE(LEFT(Z$4,4)),'Rebased Costs'!$13:$13,'Rebased Costs'!$18:$18,,FALSE)</f>
        <v>0.44272755715571549</v>
      </c>
      <c r="AA44" s="137">
        <f>_xlfn.XLOOKUP(VALUE(LEFT(AA$4,4)),'Rebased Costs'!$13:$13,'Rebased Costs'!$18:$18,,FALSE)</f>
        <v>0.44950399935707847</v>
      </c>
      <c r="AB44" s="117"/>
    </row>
    <row r="45" spans="1:28" x14ac:dyDescent="0.35">
      <c r="A45" s="109" t="s">
        <v>50</v>
      </c>
      <c r="B45" s="137">
        <f>B43*B40</f>
        <v>0</v>
      </c>
      <c r="C45" s="137">
        <f>C43*C40</f>
        <v>0</v>
      </c>
      <c r="D45" s="137">
        <f t="shared" ref="D45:Z45" si="16">D43*D40</f>
        <v>0</v>
      </c>
      <c r="E45" s="137">
        <f t="shared" si="16"/>
        <v>0</v>
      </c>
      <c r="F45" s="137">
        <f t="shared" si="16"/>
        <v>0</v>
      </c>
      <c r="G45" s="137">
        <f t="shared" si="16"/>
        <v>0</v>
      </c>
      <c r="H45" s="137">
        <f t="shared" si="16"/>
        <v>0</v>
      </c>
      <c r="I45" s="137">
        <f t="shared" si="16"/>
        <v>0</v>
      </c>
      <c r="J45" s="137">
        <f t="shared" si="16"/>
        <v>0</v>
      </c>
      <c r="K45" s="137">
        <f t="shared" si="16"/>
        <v>0</v>
      </c>
      <c r="L45" s="137">
        <f t="shared" si="16"/>
        <v>0</v>
      </c>
      <c r="M45" s="137">
        <f t="shared" si="16"/>
        <v>0</v>
      </c>
      <c r="N45" s="137">
        <f t="shared" si="16"/>
        <v>0</v>
      </c>
      <c r="O45" s="137">
        <f t="shared" si="16"/>
        <v>0</v>
      </c>
      <c r="P45" s="137">
        <f t="shared" si="16"/>
        <v>0</v>
      </c>
      <c r="Q45" s="137">
        <f t="shared" si="16"/>
        <v>0</v>
      </c>
      <c r="R45" s="137">
        <f t="shared" si="16"/>
        <v>0</v>
      </c>
      <c r="S45" s="137">
        <f t="shared" si="16"/>
        <v>0</v>
      </c>
      <c r="T45" s="137">
        <f t="shared" si="16"/>
        <v>0</v>
      </c>
      <c r="U45" s="137">
        <f t="shared" si="16"/>
        <v>0</v>
      </c>
      <c r="V45" s="137">
        <f t="shared" si="16"/>
        <v>0</v>
      </c>
      <c r="W45" s="137">
        <f t="shared" si="16"/>
        <v>0</v>
      </c>
      <c r="X45" s="137">
        <f t="shared" si="16"/>
        <v>0</v>
      </c>
      <c r="Y45" s="137">
        <f t="shared" si="16"/>
        <v>0</v>
      </c>
      <c r="Z45" s="137">
        <f t="shared" si="16"/>
        <v>0</v>
      </c>
      <c r="AA45" s="137">
        <f>AA43*AA40</f>
        <v>0</v>
      </c>
      <c r="AB45" s="117">
        <f>SUM(B45:AA45)</f>
        <v>0</v>
      </c>
    </row>
    <row r="46" spans="1:28" x14ac:dyDescent="0.35">
      <c r="A46" s="109" t="s">
        <v>47</v>
      </c>
      <c r="B46" s="137">
        <f>_xlfn.XLOOKUP(VALUE(LEFT(B$4,4)),'Rebased Costs'!$13:$13,'Rebased Costs'!$21:$21,,FALSE)</f>
        <v>1.4600310800254291E-3</v>
      </c>
      <c r="C46" s="137">
        <f>_xlfn.XLOOKUP(VALUE(LEFT(C$4,4)),'Rebased Costs'!$13:$13,'Rebased Costs'!$21:$21,,FALSE)</f>
        <v>1.3502344389293357E-3</v>
      </c>
      <c r="D46" s="137">
        <f>_xlfn.XLOOKUP(VALUE(LEFT(D$4,4)),'Rebased Costs'!$13:$13,'Rebased Costs'!$21:$21,,FALSE)</f>
        <v>1.2342057487705E-3</v>
      </c>
      <c r="E46" s="137">
        <f>_xlfn.XLOOKUP(VALUE(LEFT(E$4,4)),'Rebased Costs'!$13:$13,'Rebased Costs'!$21:$21,,FALSE)</f>
        <v>1.1115912789144264E-3</v>
      </c>
      <c r="F46" s="137">
        <f>_xlfn.XLOOKUP(VALUE(LEFT(F$4,4)),'Rebased Costs'!$13:$13,'Rebased Costs'!$21:$21,,FALSE)</f>
        <v>9.8201722100249903E-4</v>
      </c>
      <c r="G46" s="137">
        <f>_xlfn.XLOOKUP(VALUE(LEFT(G$4,4)),'Rebased Costs'!$13:$13,'Rebased Costs'!$21:$21,,FALSE)</f>
        <v>8.4508854934187811E-4</v>
      </c>
      <c r="H46" s="137">
        <f>_xlfn.XLOOKUP(VALUE(LEFT(H$4,4)),'Rebased Costs'!$13:$13,'Rebased Costs'!$21:$21,,FALSE)</f>
        <v>6.8376730030077887E-4</v>
      </c>
      <c r="I46" s="137">
        <f>_xlfn.XLOOKUP(VALUE(LEFT(I$4,4)),'Rebased Costs'!$13:$13,'Rebased Costs'!$21:$21,,FALSE)</f>
        <v>5.5324110275155856E-4</v>
      </c>
      <c r="J46" s="137">
        <f>_xlfn.XLOOKUP(VALUE(LEFT(J$4,4)),'Rebased Costs'!$13:$13,'Rebased Costs'!$21:$21,,FALSE)</f>
        <v>4.4763140565382746E-4</v>
      </c>
      <c r="K46" s="137">
        <f>_xlfn.XLOOKUP(VALUE(LEFT(K$4,4)),'Rebased Costs'!$13:$13,'Rebased Costs'!$21:$21,,FALSE)</f>
        <v>3.621818305455922E-4</v>
      </c>
      <c r="L46" s="137">
        <f>_xlfn.XLOOKUP(VALUE(LEFT(L$4,4)),'Rebased Costs'!$13:$13,'Rebased Costs'!$21:$21,,FALSE)</f>
        <v>2.9304395697115097E-4</v>
      </c>
      <c r="M46" s="137">
        <f>_xlfn.XLOOKUP(VALUE(LEFT(M$4,4)),'Rebased Costs'!$13:$13,'Rebased Costs'!$21:$21,,FALSE)</f>
        <v>2.3710399991061862E-4</v>
      </c>
      <c r="N46" s="137">
        <f>_xlfn.XLOOKUP(VALUE(LEFT(N$4,4)),'Rebased Costs'!$13:$13,'Rebased Costs'!$21:$21,,FALSE)</f>
        <v>1.9184257322579456E-4</v>
      </c>
      <c r="O46" s="137">
        <f>_xlfn.XLOOKUP(VALUE(LEFT(O$4,4)),'Rebased Costs'!$13:$13,'Rebased Costs'!$21:$21,,FALSE)</f>
        <v>1.5522122324283119E-4</v>
      </c>
      <c r="P46" s="137">
        <f>_xlfn.XLOOKUP(VALUE(LEFT(P$4,4)),'Rebased Costs'!$13:$13,'Rebased Costs'!$21:$21,,FALSE)</f>
        <v>1.2559062224756106E-4</v>
      </c>
      <c r="Q46" s="137">
        <f>_xlfn.XLOOKUP(VALUE(LEFT(Q$4,4)),'Rebased Costs'!$13:$13,'Rebased Costs'!$21:$21,,FALSE)</f>
        <v>1.0161628717391288E-4</v>
      </c>
      <c r="R46" s="137">
        <f>_xlfn.XLOOKUP(VALUE(LEFT(R$4,4)),'Rebased Costs'!$13:$13,'Rebased Costs'!$21:$21,,FALSE)</f>
        <v>8.4355582257695727E-5</v>
      </c>
      <c r="S46" s="137">
        <f>_xlfn.XLOOKUP(VALUE(LEFT(S$4,4)),'Rebased Costs'!$13:$13,'Rebased Costs'!$21:$21,,FALSE)</f>
        <v>8.0054728708178343E-5</v>
      </c>
      <c r="T46" s="137">
        <f>_xlfn.XLOOKUP(VALUE(LEFT(T$4,4)),'Rebased Costs'!$13:$13,'Rebased Costs'!$21:$21,,FALSE)</f>
        <v>7.8420282983293114E-5</v>
      </c>
      <c r="U46" s="137">
        <f>_xlfn.XLOOKUP(VALUE(LEFT(U$4,4)),'Rebased Costs'!$13:$13,'Rebased Costs'!$21:$21,,FALSE)</f>
        <v>7.3707136045188885E-5</v>
      </c>
      <c r="V46" s="137">
        <f>_xlfn.XLOOKUP(VALUE(LEFT(V$4,4)),'Rebased Costs'!$13:$13,'Rebased Costs'!$21:$21,,FALSE)</f>
        <v>6.2594453355408082E-5</v>
      </c>
      <c r="W46" s="137">
        <f>_xlfn.XLOOKUP(VALUE(LEFT(W$4,4)),'Rebased Costs'!$13:$13,'Rebased Costs'!$21:$21,,FALSE)</f>
        <v>5.6830506862920176E-5</v>
      </c>
      <c r="X46" s="137">
        <f>_xlfn.XLOOKUP(VALUE(LEFT(X$4,4)),'Rebased Costs'!$13:$13,'Rebased Costs'!$21:$21,,FALSE)</f>
        <v>5.2400114847931315E-5</v>
      </c>
      <c r="Y46" s="137">
        <f>_xlfn.XLOOKUP(VALUE(LEFT(Y$4,4)),'Rebased Costs'!$13:$13,'Rebased Costs'!$21:$21,,FALSE)</f>
        <v>4.9733154077659295E-5</v>
      </c>
      <c r="Z46" s="137">
        <f>_xlfn.XLOOKUP(VALUE(LEFT(Z$4,4)),'Rebased Costs'!$13:$13,'Rebased Costs'!$21:$21,,FALSE)</f>
        <v>4.6278737645094759E-5</v>
      </c>
      <c r="AA46" s="137">
        <f>_xlfn.XLOOKUP(VALUE(LEFT(AA$4,4)),'Rebased Costs'!$13:$13,'Rebased Costs'!$21:$21,,FALSE)</f>
        <v>4.5484216063039991E-5</v>
      </c>
      <c r="AB46" s="117"/>
    </row>
    <row r="47" spans="1:28" x14ac:dyDescent="0.35">
      <c r="A47" s="109"/>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row>
    <row r="48" spans="1:28" x14ac:dyDescent="0.35">
      <c r="A48" s="123" t="s">
        <v>53</v>
      </c>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7"/>
    </row>
    <row r="49" spans="1:28" x14ac:dyDescent="0.35">
      <c r="A49" s="130" t="s">
        <v>52</v>
      </c>
      <c r="B49" s="118">
        <f>B40*B42</f>
        <v>0</v>
      </c>
      <c r="C49" s="118">
        <f>C40*C42</f>
        <v>0</v>
      </c>
      <c r="D49" s="118">
        <f>D40*D42</f>
        <v>0</v>
      </c>
      <c r="E49" s="118">
        <f t="shared" ref="E49:AA49" si="17">E40*E42</f>
        <v>0</v>
      </c>
      <c r="F49" s="118">
        <f t="shared" si="17"/>
        <v>0</v>
      </c>
      <c r="G49" s="118">
        <f t="shared" si="17"/>
        <v>0</v>
      </c>
      <c r="H49" s="118">
        <f t="shared" si="17"/>
        <v>0</v>
      </c>
      <c r="I49" s="118">
        <f t="shared" si="17"/>
        <v>0</v>
      </c>
      <c r="J49" s="118">
        <f t="shared" si="17"/>
        <v>0</v>
      </c>
      <c r="K49" s="118">
        <f t="shared" si="17"/>
        <v>0</v>
      </c>
      <c r="L49" s="118">
        <f t="shared" si="17"/>
        <v>0</v>
      </c>
      <c r="M49" s="118">
        <f t="shared" si="17"/>
        <v>0</v>
      </c>
      <c r="N49" s="118">
        <f t="shared" si="17"/>
        <v>0</v>
      </c>
      <c r="O49" s="118">
        <f t="shared" si="17"/>
        <v>0</v>
      </c>
      <c r="P49" s="118">
        <f t="shared" si="17"/>
        <v>0</v>
      </c>
      <c r="Q49" s="118">
        <f t="shared" si="17"/>
        <v>0</v>
      </c>
      <c r="R49" s="118">
        <f t="shared" si="17"/>
        <v>0</v>
      </c>
      <c r="S49" s="118">
        <f t="shared" si="17"/>
        <v>0</v>
      </c>
      <c r="T49" s="118">
        <f t="shared" si="17"/>
        <v>0</v>
      </c>
      <c r="U49" s="118">
        <f t="shared" si="17"/>
        <v>0</v>
      </c>
      <c r="V49" s="118">
        <f t="shared" si="17"/>
        <v>0</v>
      </c>
      <c r="W49" s="118">
        <f t="shared" si="17"/>
        <v>0</v>
      </c>
      <c r="X49" s="118">
        <f t="shared" si="17"/>
        <v>0</v>
      </c>
      <c r="Y49" s="118">
        <f t="shared" si="17"/>
        <v>0</v>
      </c>
      <c r="Z49" s="118">
        <f t="shared" si="17"/>
        <v>0</v>
      </c>
      <c r="AA49" s="118">
        <f t="shared" si="17"/>
        <v>0</v>
      </c>
      <c r="AB49" s="117">
        <f>SUM(B49:AA49)</f>
        <v>0</v>
      </c>
    </row>
    <row r="50" spans="1:28" ht="16.5" x14ac:dyDescent="0.45">
      <c r="A50" s="109" t="s">
        <v>61</v>
      </c>
      <c r="B50" s="118">
        <f>B45*B44</f>
        <v>0</v>
      </c>
      <c r="C50" s="118">
        <f t="shared" ref="C50:AA50" si="18">C45*C44</f>
        <v>0</v>
      </c>
      <c r="D50" s="118">
        <f t="shared" si="18"/>
        <v>0</v>
      </c>
      <c r="E50" s="118">
        <f t="shared" si="18"/>
        <v>0</v>
      </c>
      <c r="F50" s="118">
        <f t="shared" si="18"/>
        <v>0</v>
      </c>
      <c r="G50" s="118">
        <f t="shared" si="18"/>
        <v>0</v>
      </c>
      <c r="H50" s="118">
        <f t="shared" si="18"/>
        <v>0</v>
      </c>
      <c r="I50" s="118">
        <f t="shared" si="18"/>
        <v>0</v>
      </c>
      <c r="J50" s="118">
        <f t="shared" si="18"/>
        <v>0</v>
      </c>
      <c r="K50" s="118">
        <f t="shared" si="18"/>
        <v>0</v>
      </c>
      <c r="L50" s="118">
        <f t="shared" si="18"/>
        <v>0</v>
      </c>
      <c r="M50" s="118">
        <f t="shared" si="18"/>
        <v>0</v>
      </c>
      <c r="N50" s="118">
        <f t="shared" si="18"/>
        <v>0</v>
      </c>
      <c r="O50" s="118">
        <f t="shared" si="18"/>
        <v>0</v>
      </c>
      <c r="P50" s="118">
        <f t="shared" si="18"/>
        <v>0</v>
      </c>
      <c r="Q50" s="118">
        <f t="shared" si="18"/>
        <v>0</v>
      </c>
      <c r="R50" s="118">
        <f t="shared" si="18"/>
        <v>0</v>
      </c>
      <c r="S50" s="118">
        <f t="shared" si="18"/>
        <v>0</v>
      </c>
      <c r="T50" s="118">
        <f t="shared" si="18"/>
        <v>0</v>
      </c>
      <c r="U50" s="118">
        <f t="shared" si="18"/>
        <v>0</v>
      </c>
      <c r="V50" s="118">
        <f t="shared" si="18"/>
        <v>0</v>
      </c>
      <c r="W50" s="118">
        <f t="shared" si="18"/>
        <v>0</v>
      </c>
      <c r="X50" s="118">
        <f t="shared" si="18"/>
        <v>0</v>
      </c>
      <c r="Y50" s="118">
        <f t="shared" si="18"/>
        <v>0</v>
      </c>
      <c r="Z50" s="118">
        <f t="shared" si="18"/>
        <v>0</v>
      </c>
      <c r="AA50" s="118">
        <f t="shared" si="18"/>
        <v>0</v>
      </c>
      <c r="AB50" s="117">
        <f>SUM(B50:AA50)</f>
        <v>0</v>
      </c>
    </row>
    <row r="51" spans="1:28" x14ac:dyDescent="0.35">
      <c r="A51" s="109" t="s">
        <v>62</v>
      </c>
      <c r="B51" s="118">
        <f>B46*B40</f>
        <v>0</v>
      </c>
      <c r="C51" s="118">
        <f t="shared" ref="C51:AA51" si="19">C46*C40</f>
        <v>0</v>
      </c>
      <c r="D51" s="118">
        <f t="shared" si="19"/>
        <v>0</v>
      </c>
      <c r="E51" s="118">
        <f t="shared" si="19"/>
        <v>0</v>
      </c>
      <c r="F51" s="118">
        <f t="shared" si="19"/>
        <v>0</v>
      </c>
      <c r="G51" s="118">
        <f t="shared" si="19"/>
        <v>0</v>
      </c>
      <c r="H51" s="118">
        <f t="shared" si="19"/>
        <v>0</v>
      </c>
      <c r="I51" s="118">
        <f t="shared" si="19"/>
        <v>0</v>
      </c>
      <c r="J51" s="118">
        <f t="shared" si="19"/>
        <v>0</v>
      </c>
      <c r="K51" s="118">
        <f t="shared" si="19"/>
        <v>0</v>
      </c>
      <c r="L51" s="118">
        <f t="shared" si="19"/>
        <v>0</v>
      </c>
      <c r="M51" s="118">
        <f t="shared" si="19"/>
        <v>0</v>
      </c>
      <c r="N51" s="118">
        <f t="shared" si="19"/>
        <v>0</v>
      </c>
      <c r="O51" s="118">
        <f t="shared" si="19"/>
        <v>0</v>
      </c>
      <c r="P51" s="118">
        <f t="shared" si="19"/>
        <v>0</v>
      </c>
      <c r="Q51" s="118">
        <f t="shared" si="19"/>
        <v>0</v>
      </c>
      <c r="R51" s="118">
        <f t="shared" si="19"/>
        <v>0</v>
      </c>
      <c r="S51" s="118">
        <f t="shared" si="19"/>
        <v>0</v>
      </c>
      <c r="T51" s="118">
        <f t="shared" si="19"/>
        <v>0</v>
      </c>
      <c r="U51" s="118">
        <f t="shared" si="19"/>
        <v>0</v>
      </c>
      <c r="V51" s="118">
        <f t="shared" si="19"/>
        <v>0</v>
      </c>
      <c r="W51" s="118">
        <f t="shared" si="19"/>
        <v>0</v>
      </c>
      <c r="X51" s="118">
        <f t="shared" si="19"/>
        <v>0</v>
      </c>
      <c r="Y51" s="118">
        <f t="shared" si="19"/>
        <v>0</v>
      </c>
      <c r="Z51" s="118">
        <f t="shared" si="19"/>
        <v>0</v>
      </c>
      <c r="AA51" s="118">
        <f t="shared" si="19"/>
        <v>0</v>
      </c>
      <c r="AB51" s="117">
        <f>SUM(B51:AA51)</f>
        <v>0</v>
      </c>
    </row>
    <row r="52" spans="1:28" x14ac:dyDescent="0.35">
      <c r="A52" s="123" t="s">
        <v>15</v>
      </c>
      <c r="B52" s="118">
        <f>SUM(B49:B51)</f>
        <v>0</v>
      </c>
      <c r="C52" s="118">
        <f t="shared" ref="C52:AA52" si="20">SUM(C49:C51)</f>
        <v>0</v>
      </c>
      <c r="D52" s="118">
        <f t="shared" si="20"/>
        <v>0</v>
      </c>
      <c r="E52" s="118">
        <f t="shared" si="20"/>
        <v>0</v>
      </c>
      <c r="F52" s="118">
        <f t="shared" si="20"/>
        <v>0</v>
      </c>
      <c r="G52" s="118">
        <f t="shared" si="20"/>
        <v>0</v>
      </c>
      <c r="H52" s="118">
        <f t="shared" si="20"/>
        <v>0</v>
      </c>
      <c r="I52" s="118">
        <f t="shared" si="20"/>
        <v>0</v>
      </c>
      <c r="J52" s="118">
        <f t="shared" si="20"/>
        <v>0</v>
      </c>
      <c r="K52" s="118">
        <f t="shared" si="20"/>
        <v>0</v>
      </c>
      <c r="L52" s="118">
        <f t="shared" si="20"/>
        <v>0</v>
      </c>
      <c r="M52" s="118">
        <f t="shared" si="20"/>
        <v>0</v>
      </c>
      <c r="N52" s="118">
        <f t="shared" si="20"/>
        <v>0</v>
      </c>
      <c r="O52" s="118">
        <f t="shared" si="20"/>
        <v>0</v>
      </c>
      <c r="P52" s="118">
        <f t="shared" si="20"/>
        <v>0</v>
      </c>
      <c r="Q52" s="118">
        <f t="shared" si="20"/>
        <v>0</v>
      </c>
      <c r="R52" s="118">
        <f t="shared" si="20"/>
        <v>0</v>
      </c>
      <c r="S52" s="118">
        <f t="shared" si="20"/>
        <v>0</v>
      </c>
      <c r="T52" s="118">
        <f t="shared" si="20"/>
        <v>0</v>
      </c>
      <c r="U52" s="118">
        <f t="shared" si="20"/>
        <v>0</v>
      </c>
      <c r="V52" s="118">
        <f t="shared" si="20"/>
        <v>0</v>
      </c>
      <c r="W52" s="118">
        <f t="shared" si="20"/>
        <v>0</v>
      </c>
      <c r="X52" s="118">
        <f t="shared" si="20"/>
        <v>0</v>
      </c>
      <c r="Y52" s="118">
        <f t="shared" si="20"/>
        <v>0</v>
      </c>
      <c r="Z52" s="118">
        <f t="shared" si="20"/>
        <v>0</v>
      </c>
      <c r="AA52" s="118">
        <f t="shared" si="20"/>
        <v>0</v>
      </c>
      <c r="AB52" s="117">
        <f>SUM(B52:AA52)</f>
        <v>0</v>
      </c>
    </row>
    <row r="53" spans="1:28" x14ac:dyDescent="0.35">
      <c r="A53" s="123" t="s">
        <v>16</v>
      </c>
      <c r="B53" s="118">
        <f>+B52</f>
        <v>0</v>
      </c>
      <c r="C53" s="118">
        <f>B53+C52</f>
        <v>0</v>
      </c>
      <c r="D53" s="118">
        <f t="shared" ref="D53:AA53" si="21">C53+D52</f>
        <v>0</v>
      </c>
      <c r="E53" s="118">
        <f t="shared" si="21"/>
        <v>0</v>
      </c>
      <c r="F53" s="118">
        <f t="shared" si="21"/>
        <v>0</v>
      </c>
      <c r="G53" s="118">
        <f t="shared" si="21"/>
        <v>0</v>
      </c>
      <c r="H53" s="118">
        <f t="shared" si="21"/>
        <v>0</v>
      </c>
      <c r="I53" s="118">
        <f t="shared" si="21"/>
        <v>0</v>
      </c>
      <c r="J53" s="118">
        <f t="shared" si="21"/>
        <v>0</v>
      </c>
      <c r="K53" s="118">
        <f t="shared" si="21"/>
        <v>0</v>
      </c>
      <c r="L53" s="118">
        <f t="shared" si="21"/>
        <v>0</v>
      </c>
      <c r="M53" s="118">
        <f t="shared" si="21"/>
        <v>0</v>
      </c>
      <c r="N53" s="118">
        <f t="shared" si="21"/>
        <v>0</v>
      </c>
      <c r="O53" s="118">
        <f t="shared" si="21"/>
        <v>0</v>
      </c>
      <c r="P53" s="118">
        <f t="shared" si="21"/>
        <v>0</v>
      </c>
      <c r="Q53" s="118">
        <f t="shared" si="21"/>
        <v>0</v>
      </c>
      <c r="R53" s="118">
        <f t="shared" si="21"/>
        <v>0</v>
      </c>
      <c r="S53" s="118">
        <f t="shared" si="21"/>
        <v>0</v>
      </c>
      <c r="T53" s="118">
        <f t="shared" si="21"/>
        <v>0</v>
      </c>
      <c r="U53" s="118">
        <f t="shared" si="21"/>
        <v>0</v>
      </c>
      <c r="V53" s="118">
        <f t="shared" si="21"/>
        <v>0</v>
      </c>
      <c r="W53" s="118">
        <f t="shared" si="21"/>
        <v>0</v>
      </c>
      <c r="X53" s="118">
        <f t="shared" si="21"/>
        <v>0</v>
      </c>
      <c r="Y53" s="118">
        <f t="shared" si="21"/>
        <v>0</v>
      </c>
      <c r="Z53" s="118">
        <f t="shared" si="21"/>
        <v>0</v>
      </c>
      <c r="AA53" s="118">
        <f t="shared" si="21"/>
        <v>0</v>
      </c>
      <c r="AB53" s="117"/>
    </row>
    <row r="54" spans="1:28" x14ac:dyDescent="0.35">
      <c r="A54" s="123"/>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7"/>
    </row>
    <row r="55" spans="1:28" x14ac:dyDescent="0.35">
      <c r="A55" s="123" t="s">
        <v>17</v>
      </c>
      <c r="B55" s="117">
        <f t="shared" ref="B55:Y55" si="22">B35-B52</f>
        <v>0</v>
      </c>
      <c r="C55" s="117">
        <f>C35-C52</f>
        <v>0</v>
      </c>
      <c r="D55" s="117">
        <f t="shared" si="22"/>
        <v>0</v>
      </c>
      <c r="E55" s="117">
        <f t="shared" si="22"/>
        <v>0</v>
      </c>
      <c r="F55" s="117">
        <f t="shared" si="22"/>
        <v>0</v>
      </c>
      <c r="G55" s="117">
        <f t="shared" si="22"/>
        <v>0</v>
      </c>
      <c r="H55" s="117">
        <f t="shared" si="22"/>
        <v>0</v>
      </c>
      <c r="I55" s="117">
        <f t="shared" si="22"/>
        <v>0</v>
      </c>
      <c r="J55" s="117">
        <f t="shared" si="22"/>
        <v>0</v>
      </c>
      <c r="K55" s="117">
        <f t="shared" si="22"/>
        <v>0</v>
      </c>
      <c r="L55" s="117">
        <f t="shared" si="22"/>
        <v>0</v>
      </c>
      <c r="M55" s="117">
        <f t="shared" si="22"/>
        <v>0</v>
      </c>
      <c r="N55" s="117">
        <f t="shared" si="22"/>
        <v>0</v>
      </c>
      <c r="O55" s="117">
        <f t="shared" si="22"/>
        <v>0</v>
      </c>
      <c r="P55" s="117">
        <f t="shared" si="22"/>
        <v>0</v>
      </c>
      <c r="Q55" s="117">
        <f t="shared" si="22"/>
        <v>0</v>
      </c>
      <c r="R55" s="117">
        <f t="shared" si="22"/>
        <v>0</v>
      </c>
      <c r="S55" s="117">
        <f t="shared" si="22"/>
        <v>0</v>
      </c>
      <c r="T55" s="117">
        <f t="shared" si="22"/>
        <v>0</v>
      </c>
      <c r="U55" s="117">
        <f t="shared" si="22"/>
        <v>0</v>
      </c>
      <c r="V55" s="117">
        <f t="shared" si="22"/>
        <v>0</v>
      </c>
      <c r="W55" s="117">
        <f t="shared" si="22"/>
        <v>0</v>
      </c>
      <c r="X55" s="117">
        <f t="shared" si="22"/>
        <v>0</v>
      </c>
      <c r="Y55" s="117">
        <f t="shared" si="22"/>
        <v>0</v>
      </c>
      <c r="Z55" s="117">
        <f>Z35-Z52</f>
        <v>0</v>
      </c>
      <c r="AA55" s="117">
        <f>AA35-AA52</f>
        <v>0</v>
      </c>
      <c r="AB55" s="117">
        <f>SUM(B55:AA55)</f>
        <v>0</v>
      </c>
    </row>
    <row r="56" spans="1:28" x14ac:dyDescent="0.35">
      <c r="A56" s="131">
        <v>3.5000000000000003E-2</v>
      </c>
      <c r="B56" s="137">
        <f t="shared" ref="B56:AA56" si="23">1/(1+$A$56)^B3</f>
        <v>1</v>
      </c>
      <c r="C56" s="137">
        <f t="shared" si="23"/>
        <v>0.96618357487922713</v>
      </c>
      <c r="D56" s="137">
        <f t="shared" si="23"/>
        <v>0.93351070036640305</v>
      </c>
      <c r="E56" s="137">
        <f t="shared" si="23"/>
        <v>0.90194270566802237</v>
      </c>
      <c r="F56" s="137">
        <f t="shared" si="23"/>
        <v>0.87144222769857238</v>
      </c>
      <c r="G56" s="137">
        <f t="shared" si="23"/>
        <v>0.84197316685852419</v>
      </c>
      <c r="H56" s="137">
        <f t="shared" si="23"/>
        <v>0.81350064430775282</v>
      </c>
      <c r="I56" s="137">
        <f t="shared" si="23"/>
        <v>0.78599096068381913</v>
      </c>
      <c r="J56" s="137">
        <f t="shared" si="23"/>
        <v>0.75941155621625056</v>
      </c>
      <c r="K56" s="137">
        <f t="shared" si="23"/>
        <v>0.73373097218961414</v>
      </c>
      <c r="L56" s="137">
        <f t="shared" si="23"/>
        <v>0.70891881370977217</v>
      </c>
      <c r="M56" s="137">
        <f t="shared" si="23"/>
        <v>0.68494571372924851</v>
      </c>
      <c r="N56" s="137">
        <f t="shared" si="23"/>
        <v>0.66178329828912896</v>
      </c>
      <c r="O56" s="137">
        <f t="shared" si="23"/>
        <v>0.63940415293635666</v>
      </c>
      <c r="P56" s="137">
        <f t="shared" si="23"/>
        <v>0.61778179027667302</v>
      </c>
      <c r="Q56" s="137">
        <f t="shared" si="23"/>
        <v>0.59689061862480497</v>
      </c>
      <c r="R56" s="137">
        <f t="shared" si="23"/>
        <v>0.57670591171478747</v>
      </c>
      <c r="S56" s="137">
        <f t="shared" si="23"/>
        <v>0.55720377943457733</v>
      </c>
      <c r="T56" s="137">
        <f t="shared" si="23"/>
        <v>0.53836113955031628</v>
      </c>
      <c r="U56" s="137">
        <f t="shared" si="23"/>
        <v>0.52015569038677911</v>
      </c>
      <c r="V56" s="137">
        <f t="shared" si="23"/>
        <v>0.50256588443167061</v>
      </c>
      <c r="W56" s="137">
        <f t="shared" si="23"/>
        <v>0.48557090283253213</v>
      </c>
      <c r="X56" s="137">
        <f t="shared" si="23"/>
        <v>0.46915063075606966</v>
      </c>
      <c r="Y56" s="137">
        <f t="shared" si="23"/>
        <v>0.45328563358074364</v>
      </c>
      <c r="Z56" s="137">
        <f t="shared" si="23"/>
        <v>0.43795713389443841</v>
      </c>
      <c r="AA56" s="137">
        <f t="shared" si="23"/>
        <v>0.42314698926998884</v>
      </c>
      <c r="AB56" s="117"/>
    </row>
    <row r="57" spans="1:28" x14ac:dyDescent="0.35">
      <c r="A57" s="132">
        <v>1.4999999999999999E-2</v>
      </c>
      <c r="B57" s="137">
        <f t="shared" ref="B57:AA57" si="24">1/(1+$A$57)^B3</f>
        <v>1</v>
      </c>
      <c r="C57" s="137">
        <f t="shared" si="24"/>
        <v>0.98522167487684742</v>
      </c>
      <c r="D57" s="137">
        <f t="shared" si="24"/>
        <v>0.9706617486471405</v>
      </c>
      <c r="E57" s="137">
        <f t="shared" si="24"/>
        <v>0.95631699374102519</v>
      </c>
      <c r="F57" s="137">
        <f t="shared" si="24"/>
        <v>0.94218423028672449</v>
      </c>
      <c r="G57" s="137">
        <f t="shared" si="24"/>
        <v>0.92826032540563996</v>
      </c>
      <c r="H57" s="137">
        <f t="shared" si="24"/>
        <v>0.91454219251787205</v>
      </c>
      <c r="I57" s="137">
        <f t="shared" si="24"/>
        <v>0.90102679065800217</v>
      </c>
      <c r="J57" s="137">
        <f t="shared" si="24"/>
        <v>0.88771112380098749</v>
      </c>
      <c r="K57" s="137">
        <f t="shared" si="24"/>
        <v>0.87459224019801729</v>
      </c>
      <c r="L57" s="137">
        <f t="shared" si="24"/>
        <v>0.86166723172218462</v>
      </c>
      <c r="M57" s="137">
        <f t="shared" si="24"/>
        <v>0.8489332332238273</v>
      </c>
      <c r="N57" s="137">
        <f t="shared" si="24"/>
        <v>0.83638742189539661</v>
      </c>
      <c r="O57" s="137">
        <f t="shared" si="24"/>
        <v>0.82402701664571099</v>
      </c>
      <c r="P57" s="137">
        <f t="shared" si="24"/>
        <v>0.81184927748345925</v>
      </c>
      <c r="Q57" s="137">
        <f t="shared" si="24"/>
        <v>0.79985150490981216</v>
      </c>
      <c r="R57" s="137">
        <f t="shared" si="24"/>
        <v>0.78803103932001206</v>
      </c>
      <c r="S57" s="137">
        <f t="shared" si="24"/>
        <v>0.77638526041380518</v>
      </c>
      <c r="T57" s="137">
        <f t="shared" si="24"/>
        <v>0.76491158661458636</v>
      </c>
      <c r="U57" s="137">
        <f t="shared" si="24"/>
        <v>0.7536074744971295</v>
      </c>
      <c r="V57" s="137">
        <f t="shared" si="24"/>
        <v>0.74247041822377313</v>
      </c>
      <c r="W57" s="137">
        <f t="shared" si="24"/>
        <v>0.73149794898893916</v>
      </c>
      <c r="X57" s="137">
        <f t="shared" si="24"/>
        <v>0.72068763447186135</v>
      </c>
      <c r="Y57" s="137">
        <f t="shared" si="24"/>
        <v>0.71003707829740037</v>
      </c>
      <c r="Z57" s="137">
        <f t="shared" si="24"/>
        <v>0.69954391950482808</v>
      </c>
      <c r="AA57" s="137">
        <f t="shared" si="24"/>
        <v>0.68920583202446117</v>
      </c>
      <c r="AB57" s="117"/>
    </row>
    <row r="58" spans="1:28" x14ac:dyDescent="0.35">
      <c r="A58" s="123" t="s">
        <v>3</v>
      </c>
      <c r="B58" s="117">
        <f>((B55+B51)*B56)-(B51*B57)</f>
        <v>0</v>
      </c>
      <c r="C58" s="117">
        <f t="shared" ref="C58:AA58" si="25">((C55+C51)*C56)-(C51*C57)</f>
        <v>0</v>
      </c>
      <c r="D58" s="117">
        <f t="shared" si="25"/>
        <v>0</v>
      </c>
      <c r="E58" s="117">
        <f t="shared" si="25"/>
        <v>0</v>
      </c>
      <c r="F58" s="117">
        <f t="shared" si="25"/>
        <v>0</v>
      </c>
      <c r="G58" s="117">
        <f t="shared" si="25"/>
        <v>0</v>
      </c>
      <c r="H58" s="117">
        <f t="shared" si="25"/>
        <v>0</v>
      </c>
      <c r="I58" s="117">
        <f t="shared" si="25"/>
        <v>0</v>
      </c>
      <c r="J58" s="117">
        <f t="shared" si="25"/>
        <v>0</v>
      </c>
      <c r="K58" s="117">
        <f t="shared" si="25"/>
        <v>0</v>
      </c>
      <c r="L58" s="117">
        <f t="shared" si="25"/>
        <v>0</v>
      </c>
      <c r="M58" s="117">
        <f t="shared" si="25"/>
        <v>0</v>
      </c>
      <c r="N58" s="117">
        <f t="shared" si="25"/>
        <v>0</v>
      </c>
      <c r="O58" s="117">
        <f t="shared" si="25"/>
        <v>0</v>
      </c>
      <c r="P58" s="117">
        <f t="shared" si="25"/>
        <v>0</v>
      </c>
      <c r="Q58" s="117">
        <f t="shared" si="25"/>
        <v>0</v>
      </c>
      <c r="R58" s="117">
        <f t="shared" si="25"/>
        <v>0</v>
      </c>
      <c r="S58" s="117">
        <f t="shared" si="25"/>
        <v>0</v>
      </c>
      <c r="T58" s="117">
        <f t="shared" si="25"/>
        <v>0</v>
      </c>
      <c r="U58" s="117">
        <f t="shared" si="25"/>
        <v>0</v>
      </c>
      <c r="V58" s="117">
        <f t="shared" si="25"/>
        <v>0</v>
      </c>
      <c r="W58" s="117">
        <f t="shared" si="25"/>
        <v>0</v>
      </c>
      <c r="X58" s="117">
        <f t="shared" si="25"/>
        <v>0</v>
      </c>
      <c r="Y58" s="117">
        <f t="shared" si="25"/>
        <v>0</v>
      </c>
      <c r="Z58" s="117">
        <f t="shared" si="25"/>
        <v>0</v>
      </c>
      <c r="AA58" s="117">
        <f t="shared" si="25"/>
        <v>0</v>
      </c>
      <c r="AB58" s="117">
        <f>SUM(B58:AA58)</f>
        <v>0</v>
      </c>
    </row>
    <row r="59" spans="1:28" x14ac:dyDescent="0.35">
      <c r="A59" s="123"/>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row>
    <row r="60" spans="1:28" x14ac:dyDescent="0.35">
      <c r="A60" s="123" t="s">
        <v>4</v>
      </c>
      <c r="B60" s="117">
        <f>+B58</f>
        <v>0</v>
      </c>
      <c r="C60" s="117">
        <f>B60+C58</f>
        <v>0</v>
      </c>
      <c r="D60" s="117">
        <f t="shared" ref="D60:AA60" si="26">C60+D58</f>
        <v>0</v>
      </c>
      <c r="E60" s="117">
        <f t="shared" si="26"/>
        <v>0</v>
      </c>
      <c r="F60" s="117">
        <f t="shared" si="26"/>
        <v>0</v>
      </c>
      <c r="G60" s="117">
        <f t="shared" si="26"/>
        <v>0</v>
      </c>
      <c r="H60" s="117">
        <f t="shared" si="26"/>
        <v>0</v>
      </c>
      <c r="I60" s="117">
        <f t="shared" si="26"/>
        <v>0</v>
      </c>
      <c r="J60" s="117">
        <f t="shared" si="26"/>
        <v>0</v>
      </c>
      <c r="K60" s="117">
        <f t="shared" si="26"/>
        <v>0</v>
      </c>
      <c r="L60" s="117">
        <f t="shared" si="26"/>
        <v>0</v>
      </c>
      <c r="M60" s="117">
        <f t="shared" si="26"/>
        <v>0</v>
      </c>
      <c r="N60" s="117">
        <f t="shared" si="26"/>
        <v>0</v>
      </c>
      <c r="O60" s="117">
        <f t="shared" si="26"/>
        <v>0</v>
      </c>
      <c r="P60" s="117">
        <f t="shared" si="26"/>
        <v>0</v>
      </c>
      <c r="Q60" s="117">
        <f t="shared" si="26"/>
        <v>0</v>
      </c>
      <c r="R60" s="117">
        <f t="shared" si="26"/>
        <v>0</v>
      </c>
      <c r="S60" s="117">
        <f t="shared" si="26"/>
        <v>0</v>
      </c>
      <c r="T60" s="117">
        <f t="shared" si="26"/>
        <v>0</v>
      </c>
      <c r="U60" s="117">
        <f t="shared" si="26"/>
        <v>0</v>
      </c>
      <c r="V60" s="117">
        <f t="shared" si="26"/>
        <v>0</v>
      </c>
      <c r="W60" s="117">
        <f t="shared" si="26"/>
        <v>0</v>
      </c>
      <c r="X60" s="117">
        <f t="shared" si="26"/>
        <v>0</v>
      </c>
      <c r="Y60" s="117">
        <f t="shared" si="26"/>
        <v>0</v>
      </c>
      <c r="Z60" s="117">
        <f t="shared" si="26"/>
        <v>0</v>
      </c>
      <c r="AA60" s="117">
        <f t="shared" si="26"/>
        <v>0</v>
      </c>
      <c r="AB60" s="117"/>
    </row>
    <row r="61" spans="1:28" ht="18.5" x14ac:dyDescent="0.45">
      <c r="A61" s="133" t="s">
        <v>56</v>
      </c>
      <c r="B61" s="138">
        <f>AB58</f>
        <v>0</v>
      </c>
    </row>
    <row r="62" spans="1:28" ht="18.5" x14ac:dyDescent="0.45">
      <c r="A62" s="133" t="s">
        <v>57</v>
      </c>
      <c r="B62" s="138">
        <f>NPV(A56,B49:AA49)</f>
        <v>0</v>
      </c>
    </row>
    <row r="63" spans="1:28" ht="20.5" x14ac:dyDescent="0.55000000000000004">
      <c r="A63" s="133" t="s">
        <v>74</v>
      </c>
      <c r="B63" s="138">
        <f>AB45/1000</f>
        <v>0</v>
      </c>
    </row>
    <row r="64" spans="1:28" ht="18.5" x14ac:dyDescent="0.45">
      <c r="A64" s="133" t="s">
        <v>58</v>
      </c>
      <c r="B64" s="138">
        <f>NPV(A56,B50:AA50)</f>
        <v>0</v>
      </c>
    </row>
    <row r="65" spans="1:2" ht="18.5" x14ac:dyDescent="0.45">
      <c r="A65" s="133" t="s">
        <v>59</v>
      </c>
      <c r="B65" s="138">
        <f>NPV(A57,B51:AA51)</f>
        <v>0</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showInputMessage="1" showErrorMessage="1" prompt="Select a year" xr:uid="{1C7777D9-61EE-4E53-A929-CC2F873A1867}">
          <x14:formula1>
            <xm:f>'Rebased Costs'!$A$3:$A$9</xm:f>
          </x14:formula1>
          <xm:sqref>B1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08C90-73BA-4B9B-9AF2-9252DC5F5673}">
  <dimension ref="A1:AB65"/>
  <sheetViews>
    <sheetView zoomScale="85" zoomScaleNormal="85" workbookViewId="0">
      <pane xSplit="1" ySplit="4" topLeftCell="O40" activePane="bottomRight" state="frozen"/>
      <selection activeCell="AB7" sqref="AB7:AB9"/>
      <selection pane="topRight" activeCell="AB7" sqref="AB7:AB9"/>
      <selection pane="bottomLeft" activeCell="AB7" sqref="AB7:AB9"/>
      <selection pane="bottomRight" activeCell="V58" sqref="V58"/>
    </sheetView>
  </sheetViews>
  <sheetFormatPr defaultRowHeight="14.5" x14ac:dyDescent="0.35"/>
  <cols>
    <col min="1" max="1" width="62.6328125" style="1" bestFit="1" customWidth="1"/>
    <col min="2" max="2" width="19.6328125" bestFit="1" customWidth="1"/>
    <col min="3" max="26" width="15.36328125" bestFit="1" customWidth="1"/>
    <col min="27" max="27" width="15.36328125" customWidth="1"/>
    <col min="28" max="28" width="15.36328125" bestFit="1" customWidth="1"/>
  </cols>
  <sheetData>
    <row r="1" spans="1:28" ht="24" customHeight="1" x14ac:dyDescent="0.45">
      <c r="A1" s="106" t="s">
        <v>71</v>
      </c>
      <c r="B1" s="85">
        <v>2025</v>
      </c>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20"/>
    </row>
    <row r="2" spans="1:28" ht="15" thickBot="1" x14ac:dyDescent="0.4">
      <c r="A2" s="107" t="s">
        <v>0</v>
      </c>
      <c r="B2" s="74"/>
      <c r="C2" s="75"/>
      <c r="D2" s="75"/>
      <c r="E2" s="76"/>
      <c r="F2" s="121"/>
      <c r="G2" s="121"/>
      <c r="H2" s="121"/>
      <c r="I2" s="121"/>
      <c r="J2" s="121"/>
      <c r="K2" s="121"/>
      <c r="L2" s="121"/>
      <c r="M2" s="121"/>
      <c r="N2" s="121"/>
      <c r="O2" s="121"/>
      <c r="P2" s="121"/>
      <c r="Q2" s="121"/>
      <c r="R2" s="121"/>
      <c r="S2" s="121"/>
      <c r="T2" s="121"/>
      <c r="U2" s="121"/>
      <c r="V2" s="121"/>
      <c r="W2" s="121"/>
      <c r="X2" s="121"/>
      <c r="Y2" s="121"/>
      <c r="Z2" s="121"/>
      <c r="AA2" s="121"/>
      <c r="AB2" s="122"/>
    </row>
    <row r="3" spans="1:28" x14ac:dyDescent="0.35">
      <c r="A3" s="108" t="s">
        <v>1</v>
      </c>
      <c r="B3" s="111">
        <v>0</v>
      </c>
      <c r="C3" s="111">
        <f>B3+1</f>
        <v>1</v>
      </c>
      <c r="D3" s="111">
        <f t="shared" ref="D3:Z4" si="0">C3+1</f>
        <v>2</v>
      </c>
      <c r="E3" s="111">
        <f t="shared" si="0"/>
        <v>3</v>
      </c>
      <c r="F3" s="112">
        <f t="shared" si="0"/>
        <v>4</v>
      </c>
      <c r="G3" s="112">
        <f t="shared" si="0"/>
        <v>5</v>
      </c>
      <c r="H3" s="112">
        <f t="shared" si="0"/>
        <v>6</v>
      </c>
      <c r="I3" s="112">
        <f t="shared" si="0"/>
        <v>7</v>
      </c>
      <c r="J3" s="112">
        <f t="shared" si="0"/>
        <v>8</v>
      </c>
      <c r="K3" s="112">
        <f t="shared" si="0"/>
        <v>9</v>
      </c>
      <c r="L3" s="112">
        <f t="shared" si="0"/>
        <v>10</v>
      </c>
      <c r="M3" s="112">
        <f t="shared" si="0"/>
        <v>11</v>
      </c>
      <c r="N3" s="112">
        <f t="shared" si="0"/>
        <v>12</v>
      </c>
      <c r="O3" s="112">
        <f t="shared" si="0"/>
        <v>13</v>
      </c>
      <c r="P3" s="112">
        <f t="shared" si="0"/>
        <v>14</v>
      </c>
      <c r="Q3" s="112">
        <f t="shared" si="0"/>
        <v>15</v>
      </c>
      <c r="R3" s="112">
        <f t="shared" si="0"/>
        <v>16</v>
      </c>
      <c r="S3" s="112">
        <f t="shared" si="0"/>
        <v>17</v>
      </c>
      <c r="T3" s="112">
        <f t="shared" si="0"/>
        <v>18</v>
      </c>
      <c r="U3" s="112">
        <f t="shared" si="0"/>
        <v>19</v>
      </c>
      <c r="V3" s="112">
        <f t="shared" si="0"/>
        <v>20</v>
      </c>
      <c r="W3" s="112">
        <f t="shared" si="0"/>
        <v>21</v>
      </c>
      <c r="X3" s="112">
        <f t="shared" si="0"/>
        <v>22</v>
      </c>
      <c r="Y3" s="112">
        <f t="shared" si="0"/>
        <v>23</v>
      </c>
      <c r="Z3" s="112">
        <f t="shared" si="0"/>
        <v>24</v>
      </c>
      <c r="AA3" s="112">
        <f>Z3+1</f>
        <v>25</v>
      </c>
      <c r="AB3" s="113" t="s">
        <v>2</v>
      </c>
    </row>
    <row r="4" spans="1:28" x14ac:dyDescent="0.35">
      <c r="A4" s="109"/>
      <c r="B4" s="114">
        <f>B1</f>
        <v>2025</v>
      </c>
      <c r="C4" s="115">
        <f>B4+1</f>
        <v>2026</v>
      </c>
      <c r="D4" s="115">
        <f t="shared" si="0"/>
        <v>2027</v>
      </c>
      <c r="E4" s="115">
        <f t="shared" si="0"/>
        <v>2028</v>
      </c>
      <c r="F4" s="115">
        <f t="shared" si="0"/>
        <v>2029</v>
      </c>
      <c r="G4" s="115">
        <f t="shared" si="0"/>
        <v>2030</v>
      </c>
      <c r="H4" s="115">
        <f t="shared" si="0"/>
        <v>2031</v>
      </c>
      <c r="I4" s="115">
        <f t="shared" si="0"/>
        <v>2032</v>
      </c>
      <c r="J4" s="115">
        <f t="shared" si="0"/>
        <v>2033</v>
      </c>
      <c r="K4" s="115">
        <f t="shared" si="0"/>
        <v>2034</v>
      </c>
      <c r="L4" s="115">
        <f t="shared" si="0"/>
        <v>2035</v>
      </c>
      <c r="M4" s="115">
        <f t="shared" si="0"/>
        <v>2036</v>
      </c>
      <c r="N4" s="115">
        <f t="shared" si="0"/>
        <v>2037</v>
      </c>
      <c r="O4" s="115">
        <f t="shared" si="0"/>
        <v>2038</v>
      </c>
      <c r="P4" s="115">
        <f t="shared" si="0"/>
        <v>2039</v>
      </c>
      <c r="Q4" s="115">
        <f t="shared" si="0"/>
        <v>2040</v>
      </c>
      <c r="R4" s="115">
        <f t="shared" si="0"/>
        <v>2041</v>
      </c>
      <c r="S4" s="115">
        <f t="shared" si="0"/>
        <v>2042</v>
      </c>
      <c r="T4" s="115">
        <f t="shared" si="0"/>
        <v>2043</v>
      </c>
      <c r="U4" s="115">
        <f t="shared" si="0"/>
        <v>2044</v>
      </c>
      <c r="V4" s="115">
        <f t="shared" si="0"/>
        <v>2045</v>
      </c>
      <c r="W4" s="115">
        <f t="shared" si="0"/>
        <v>2046</v>
      </c>
      <c r="X4" s="115">
        <f t="shared" si="0"/>
        <v>2047</v>
      </c>
      <c r="Y4" s="115">
        <f t="shared" si="0"/>
        <v>2048</v>
      </c>
      <c r="Z4" s="115">
        <f t="shared" si="0"/>
        <v>2049</v>
      </c>
      <c r="AA4" s="115">
        <f>Z4+1</f>
        <v>2050</v>
      </c>
      <c r="AB4" s="116"/>
    </row>
    <row r="5" spans="1:28" ht="18.5" x14ac:dyDescent="0.45">
      <c r="A5" s="110" t="s">
        <v>9</v>
      </c>
      <c r="B5" s="117"/>
      <c r="C5" s="118"/>
      <c r="D5" s="118"/>
      <c r="E5" s="118"/>
      <c r="F5" s="118"/>
      <c r="G5" s="118"/>
      <c r="H5" s="118"/>
      <c r="I5" s="118"/>
      <c r="J5" s="118"/>
      <c r="K5" s="118"/>
      <c r="L5" s="118"/>
      <c r="M5" s="118"/>
      <c r="N5" s="118"/>
      <c r="O5" s="118"/>
      <c r="P5" s="118"/>
      <c r="Q5" s="118"/>
      <c r="R5" s="118"/>
      <c r="S5" s="118"/>
      <c r="T5" s="118"/>
      <c r="U5" s="118"/>
      <c r="V5" s="118"/>
      <c r="W5" s="118"/>
      <c r="X5" s="118"/>
      <c r="Y5" s="118"/>
      <c r="Z5" s="118"/>
      <c r="AA5" s="118"/>
      <c r="AB5" s="117"/>
    </row>
    <row r="6" spans="1:28" x14ac:dyDescent="0.35">
      <c r="A6" s="88"/>
      <c r="B6" s="90"/>
      <c r="C6" s="90"/>
      <c r="D6" s="91"/>
      <c r="E6" s="91"/>
      <c r="F6" s="91"/>
      <c r="G6" s="91"/>
      <c r="H6" s="91"/>
      <c r="I6" s="91"/>
      <c r="J6" s="91"/>
      <c r="K6" s="91"/>
      <c r="L6" s="91"/>
      <c r="M6" s="91"/>
      <c r="N6" s="91"/>
      <c r="O6" s="91"/>
      <c r="P6" s="91"/>
      <c r="Q6" s="91"/>
      <c r="R6" s="91"/>
      <c r="S6" s="91"/>
      <c r="T6" s="91"/>
      <c r="U6" s="91"/>
      <c r="V6" s="91"/>
      <c r="W6" s="91"/>
      <c r="X6" s="91"/>
      <c r="Y6" s="91"/>
      <c r="Z6" s="91"/>
      <c r="AA6" s="91"/>
      <c r="AB6" s="117">
        <f>SUM(B6:AA6)</f>
        <v>0</v>
      </c>
    </row>
    <row r="7" spans="1:28" x14ac:dyDescent="0.35">
      <c r="A7" s="88"/>
      <c r="B7" s="90"/>
      <c r="C7" s="90"/>
      <c r="D7" s="91"/>
      <c r="E7" s="91"/>
      <c r="F7" s="91"/>
      <c r="G7" s="91"/>
      <c r="H7" s="91"/>
      <c r="I7" s="91"/>
      <c r="J7" s="91"/>
      <c r="K7" s="91"/>
      <c r="L7" s="91"/>
      <c r="M7" s="91"/>
      <c r="N7" s="91"/>
      <c r="O7" s="91"/>
      <c r="P7" s="91"/>
      <c r="Q7" s="91"/>
      <c r="R7" s="91"/>
      <c r="S7" s="91"/>
      <c r="T7" s="91"/>
      <c r="U7" s="91"/>
      <c r="V7" s="91"/>
      <c r="W7" s="91"/>
      <c r="X7" s="91"/>
      <c r="Y7" s="91"/>
      <c r="Z7" s="91"/>
      <c r="AA7" s="91"/>
      <c r="AB7" s="117">
        <f>SUM(B7:AA7)</f>
        <v>0</v>
      </c>
    </row>
    <row r="8" spans="1:28" x14ac:dyDescent="0.35">
      <c r="A8" s="88"/>
      <c r="B8" s="90"/>
      <c r="C8" s="90"/>
      <c r="D8" s="91"/>
      <c r="E8" s="91"/>
      <c r="F8" s="91"/>
      <c r="G8" s="91"/>
      <c r="H8" s="91"/>
      <c r="I8" s="91"/>
      <c r="J8" s="91"/>
      <c r="K8" s="91"/>
      <c r="L8" s="91"/>
      <c r="M8" s="91"/>
      <c r="N8" s="91"/>
      <c r="O8" s="91"/>
      <c r="P8" s="91"/>
      <c r="Q8" s="91"/>
      <c r="R8" s="91"/>
      <c r="S8" s="91"/>
      <c r="T8" s="91"/>
      <c r="U8" s="91"/>
      <c r="V8" s="91"/>
      <c r="W8" s="91"/>
      <c r="X8" s="91"/>
      <c r="Y8" s="91"/>
      <c r="Z8" s="91"/>
      <c r="AA8" s="91"/>
      <c r="AB8" s="117">
        <f t="shared" ref="AB8:AB9" si="1">SUM(B8:AA8)</f>
        <v>0</v>
      </c>
    </row>
    <row r="9" spans="1:28" x14ac:dyDescent="0.35">
      <c r="A9" s="88"/>
      <c r="B9" s="90"/>
      <c r="C9" s="90"/>
      <c r="D9" s="91"/>
      <c r="E9" s="91"/>
      <c r="F9" s="91"/>
      <c r="G9" s="91"/>
      <c r="H9" s="91"/>
      <c r="I9" s="91"/>
      <c r="J9" s="91"/>
      <c r="K9" s="91"/>
      <c r="L9" s="91"/>
      <c r="M9" s="91"/>
      <c r="N9" s="91"/>
      <c r="O9" s="91"/>
      <c r="P9" s="91"/>
      <c r="Q9" s="91"/>
      <c r="R9" s="91"/>
      <c r="S9" s="91"/>
      <c r="T9" s="91"/>
      <c r="U9" s="91"/>
      <c r="V9" s="91"/>
      <c r="W9" s="91"/>
      <c r="X9" s="91"/>
      <c r="Y9" s="91"/>
      <c r="Z9" s="91"/>
      <c r="AA9" s="91"/>
      <c r="AB9" s="117">
        <f t="shared" si="1"/>
        <v>0</v>
      </c>
    </row>
    <row r="10" spans="1:28" x14ac:dyDescent="0.35">
      <c r="A10" s="88"/>
      <c r="B10" s="90"/>
      <c r="C10" s="90"/>
      <c r="D10" s="91"/>
      <c r="E10" s="91"/>
      <c r="F10" s="91"/>
      <c r="G10" s="91"/>
      <c r="H10" s="91"/>
      <c r="I10" s="91"/>
      <c r="J10" s="91"/>
      <c r="K10" s="91"/>
      <c r="L10" s="91"/>
      <c r="M10" s="91"/>
      <c r="N10" s="91"/>
      <c r="O10" s="91"/>
      <c r="P10" s="91"/>
      <c r="Q10" s="91"/>
      <c r="R10" s="91"/>
      <c r="S10" s="91"/>
      <c r="T10" s="91"/>
      <c r="U10" s="91"/>
      <c r="V10" s="91"/>
      <c r="W10" s="91"/>
      <c r="X10" s="91"/>
      <c r="Y10" s="91"/>
      <c r="Z10" s="91"/>
      <c r="AA10" s="91"/>
      <c r="AB10" s="117">
        <f t="shared" ref="AB10:AB18" si="2">SUM(B10:AA10)</f>
        <v>0</v>
      </c>
    </row>
    <row r="11" spans="1:28" x14ac:dyDescent="0.35">
      <c r="A11" s="88"/>
      <c r="B11" s="90"/>
      <c r="C11" s="90"/>
      <c r="D11" s="91"/>
      <c r="E11" s="91"/>
      <c r="F11" s="91"/>
      <c r="G11" s="91"/>
      <c r="H11" s="91"/>
      <c r="I11" s="91"/>
      <c r="J11" s="91"/>
      <c r="K11" s="91"/>
      <c r="L11" s="91"/>
      <c r="M11" s="91"/>
      <c r="N11" s="91"/>
      <c r="O11" s="91"/>
      <c r="P11" s="91"/>
      <c r="Q11" s="91"/>
      <c r="R11" s="91"/>
      <c r="S11" s="91"/>
      <c r="T11" s="91"/>
      <c r="U11" s="91"/>
      <c r="V11" s="91"/>
      <c r="W11" s="91"/>
      <c r="X11" s="91"/>
      <c r="Y11" s="91"/>
      <c r="Z11" s="91"/>
      <c r="AA11" s="91"/>
      <c r="AB11" s="117">
        <f t="shared" si="2"/>
        <v>0</v>
      </c>
    </row>
    <row r="12" spans="1:28" x14ac:dyDescent="0.35">
      <c r="A12" s="88"/>
      <c r="B12" s="90"/>
      <c r="C12" s="90"/>
      <c r="D12" s="91"/>
      <c r="E12" s="91"/>
      <c r="F12" s="91"/>
      <c r="G12" s="91"/>
      <c r="H12" s="91"/>
      <c r="I12" s="91"/>
      <c r="J12" s="91"/>
      <c r="K12" s="91"/>
      <c r="L12" s="91"/>
      <c r="M12" s="91"/>
      <c r="N12" s="91"/>
      <c r="O12" s="91"/>
      <c r="P12" s="91"/>
      <c r="Q12" s="91"/>
      <c r="R12" s="91"/>
      <c r="S12" s="91"/>
      <c r="T12" s="91"/>
      <c r="U12" s="91"/>
      <c r="V12" s="91"/>
      <c r="W12" s="91"/>
      <c r="X12" s="91"/>
      <c r="Y12" s="91"/>
      <c r="Z12" s="91"/>
      <c r="AA12" s="91"/>
      <c r="AB12" s="117">
        <f t="shared" si="2"/>
        <v>0</v>
      </c>
    </row>
    <row r="13" spans="1:28" x14ac:dyDescent="0.35">
      <c r="A13" s="88"/>
      <c r="B13" s="90"/>
      <c r="C13" s="90"/>
      <c r="D13" s="91"/>
      <c r="E13" s="91"/>
      <c r="F13" s="91"/>
      <c r="G13" s="91"/>
      <c r="H13" s="91"/>
      <c r="I13" s="91"/>
      <c r="J13" s="91"/>
      <c r="K13" s="91"/>
      <c r="L13" s="91"/>
      <c r="M13" s="91"/>
      <c r="N13" s="91"/>
      <c r="O13" s="91"/>
      <c r="P13" s="91"/>
      <c r="Q13" s="91"/>
      <c r="R13" s="91"/>
      <c r="S13" s="91"/>
      <c r="T13" s="91"/>
      <c r="U13" s="91"/>
      <c r="V13" s="91"/>
      <c r="W13" s="91"/>
      <c r="X13" s="91"/>
      <c r="Y13" s="91"/>
      <c r="Z13" s="91"/>
      <c r="AA13" s="91"/>
      <c r="AB13" s="117">
        <f t="shared" si="2"/>
        <v>0</v>
      </c>
    </row>
    <row r="14" spans="1:28" x14ac:dyDescent="0.35">
      <c r="A14" s="88"/>
      <c r="B14" s="90"/>
      <c r="C14" s="90"/>
      <c r="D14" s="91"/>
      <c r="E14" s="91"/>
      <c r="F14" s="91"/>
      <c r="G14" s="91"/>
      <c r="H14" s="91"/>
      <c r="I14" s="91"/>
      <c r="J14" s="91"/>
      <c r="K14" s="91"/>
      <c r="L14" s="91"/>
      <c r="M14" s="91"/>
      <c r="N14" s="91"/>
      <c r="O14" s="91"/>
      <c r="P14" s="91"/>
      <c r="Q14" s="91"/>
      <c r="R14" s="91"/>
      <c r="S14" s="91"/>
      <c r="T14" s="91"/>
      <c r="U14" s="91"/>
      <c r="V14" s="91"/>
      <c r="W14" s="91"/>
      <c r="X14" s="91"/>
      <c r="Y14" s="91"/>
      <c r="Z14" s="91"/>
      <c r="AA14" s="91"/>
      <c r="AB14" s="117">
        <f t="shared" si="2"/>
        <v>0</v>
      </c>
    </row>
    <row r="15" spans="1:28" x14ac:dyDescent="0.35">
      <c r="A15" s="88"/>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117">
        <f t="shared" si="2"/>
        <v>0</v>
      </c>
    </row>
    <row r="16" spans="1:28" x14ac:dyDescent="0.35">
      <c r="A16" s="123" t="s">
        <v>73</v>
      </c>
      <c r="B16" s="125">
        <f>SUM(B6:B15)</f>
        <v>0</v>
      </c>
      <c r="C16" s="125">
        <f>SUM(C6:C15)</f>
        <v>0</v>
      </c>
      <c r="D16" s="125">
        <f t="shared" ref="D16:AA16" si="3">SUM(D6:D15)</f>
        <v>0</v>
      </c>
      <c r="E16" s="125">
        <f t="shared" si="3"/>
        <v>0</v>
      </c>
      <c r="F16" s="125">
        <f t="shared" si="3"/>
        <v>0</v>
      </c>
      <c r="G16" s="125">
        <f t="shared" si="3"/>
        <v>0</v>
      </c>
      <c r="H16" s="125">
        <f t="shared" si="3"/>
        <v>0</v>
      </c>
      <c r="I16" s="125">
        <f t="shared" si="3"/>
        <v>0</v>
      </c>
      <c r="J16" s="125">
        <f t="shared" si="3"/>
        <v>0</v>
      </c>
      <c r="K16" s="125">
        <f t="shared" si="3"/>
        <v>0</v>
      </c>
      <c r="L16" s="125">
        <f t="shared" si="3"/>
        <v>0</v>
      </c>
      <c r="M16" s="125">
        <f t="shared" si="3"/>
        <v>0</v>
      </c>
      <c r="N16" s="125">
        <f t="shared" si="3"/>
        <v>0</v>
      </c>
      <c r="O16" s="125">
        <f t="shared" si="3"/>
        <v>0</v>
      </c>
      <c r="P16" s="125">
        <f t="shared" si="3"/>
        <v>0</v>
      </c>
      <c r="Q16" s="125">
        <f t="shared" si="3"/>
        <v>0</v>
      </c>
      <c r="R16" s="125">
        <f t="shared" si="3"/>
        <v>0</v>
      </c>
      <c r="S16" s="125">
        <f t="shared" si="3"/>
        <v>0</v>
      </c>
      <c r="T16" s="125">
        <f t="shared" si="3"/>
        <v>0</v>
      </c>
      <c r="U16" s="125">
        <f t="shared" si="3"/>
        <v>0</v>
      </c>
      <c r="V16" s="125">
        <f t="shared" si="3"/>
        <v>0</v>
      </c>
      <c r="W16" s="125">
        <f t="shared" si="3"/>
        <v>0</v>
      </c>
      <c r="X16" s="125">
        <f t="shared" si="3"/>
        <v>0</v>
      </c>
      <c r="Y16" s="125">
        <f t="shared" si="3"/>
        <v>0</v>
      </c>
      <c r="Z16" s="125">
        <f t="shared" si="3"/>
        <v>0</v>
      </c>
      <c r="AA16" s="125">
        <f t="shared" si="3"/>
        <v>0</v>
      </c>
      <c r="AB16" s="117">
        <f t="shared" si="2"/>
        <v>0</v>
      </c>
    </row>
    <row r="17" spans="1:28" x14ac:dyDescent="0.35">
      <c r="A17" s="124">
        <v>0.05</v>
      </c>
      <c r="B17" s="126">
        <f>B16*$A$17</f>
        <v>0</v>
      </c>
      <c r="C17" s="126">
        <f>C16*$A$17</f>
        <v>0</v>
      </c>
      <c r="D17" s="126">
        <f t="shared" ref="D17:Z17" si="4">D16*$A$17</f>
        <v>0</v>
      </c>
      <c r="E17" s="126">
        <f t="shared" si="4"/>
        <v>0</v>
      </c>
      <c r="F17" s="126">
        <f t="shared" si="4"/>
        <v>0</v>
      </c>
      <c r="G17" s="126">
        <f t="shared" si="4"/>
        <v>0</v>
      </c>
      <c r="H17" s="126">
        <f t="shared" si="4"/>
        <v>0</v>
      </c>
      <c r="I17" s="126">
        <f t="shared" si="4"/>
        <v>0</v>
      </c>
      <c r="J17" s="126">
        <f t="shared" si="4"/>
        <v>0</v>
      </c>
      <c r="K17" s="126">
        <f t="shared" si="4"/>
        <v>0</v>
      </c>
      <c r="L17" s="126">
        <f t="shared" si="4"/>
        <v>0</v>
      </c>
      <c r="M17" s="126">
        <f t="shared" si="4"/>
        <v>0</v>
      </c>
      <c r="N17" s="126">
        <f t="shared" si="4"/>
        <v>0</v>
      </c>
      <c r="O17" s="126">
        <f t="shared" si="4"/>
        <v>0</v>
      </c>
      <c r="P17" s="126">
        <f t="shared" si="4"/>
        <v>0</v>
      </c>
      <c r="Q17" s="126">
        <f t="shared" si="4"/>
        <v>0</v>
      </c>
      <c r="R17" s="126">
        <f t="shared" si="4"/>
        <v>0</v>
      </c>
      <c r="S17" s="126">
        <f t="shared" si="4"/>
        <v>0</v>
      </c>
      <c r="T17" s="126">
        <f t="shared" si="4"/>
        <v>0</v>
      </c>
      <c r="U17" s="126">
        <f t="shared" si="4"/>
        <v>0</v>
      </c>
      <c r="V17" s="126">
        <f t="shared" si="4"/>
        <v>0</v>
      </c>
      <c r="W17" s="126">
        <f t="shared" si="4"/>
        <v>0</v>
      </c>
      <c r="X17" s="126">
        <f t="shared" si="4"/>
        <v>0</v>
      </c>
      <c r="Y17" s="126">
        <f t="shared" si="4"/>
        <v>0</v>
      </c>
      <c r="Z17" s="126">
        <f t="shared" si="4"/>
        <v>0</v>
      </c>
      <c r="AA17" s="126">
        <f t="shared" ref="AA17" si="5">AA16*$A$17</f>
        <v>0</v>
      </c>
      <c r="AB17" s="117">
        <f t="shared" si="2"/>
        <v>0</v>
      </c>
    </row>
    <row r="18" spans="1:28" x14ac:dyDescent="0.35">
      <c r="A18" s="123" t="s">
        <v>7</v>
      </c>
      <c r="B18" s="126">
        <f>SUM(B16:B17)</f>
        <v>0</v>
      </c>
      <c r="C18" s="126">
        <f t="shared" ref="C18:Z18" si="6">SUM(C16:C17)</f>
        <v>0</v>
      </c>
      <c r="D18" s="126">
        <f t="shared" si="6"/>
        <v>0</v>
      </c>
      <c r="E18" s="126">
        <f t="shared" si="6"/>
        <v>0</v>
      </c>
      <c r="F18" s="126">
        <f t="shared" si="6"/>
        <v>0</v>
      </c>
      <c r="G18" s="126">
        <f t="shared" si="6"/>
        <v>0</v>
      </c>
      <c r="H18" s="126">
        <f t="shared" si="6"/>
        <v>0</v>
      </c>
      <c r="I18" s="126">
        <f t="shared" si="6"/>
        <v>0</v>
      </c>
      <c r="J18" s="126">
        <f t="shared" si="6"/>
        <v>0</v>
      </c>
      <c r="K18" s="126">
        <f t="shared" si="6"/>
        <v>0</v>
      </c>
      <c r="L18" s="126">
        <f t="shared" si="6"/>
        <v>0</v>
      </c>
      <c r="M18" s="126">
        <f t="shared" si="6"/>
        <v>0</v>
      </c>
      <c r="N18" s="126">
        <f t="shared" si="6"/>
        <v>0</v>
      </c>
      <c r="O18" s="126">
        <f t="shared" si="6"/>
        <v>0</v>
      </c>
      <c r="P18" s="126">
        <f t="shared" si="6"/>
        <v>0</v>
      </c>
      <c r="Q18" s="126">
        <f t="shared" si="6"/>
        <v>0</v>
      </c>
      <c r="R18" s="126">
        <f t="shared" si="6"/>
        <v>0</v>
      </c>
      <c r="S18" s="126">
        <f t="shared" si="6"/>
        <v>0</v>
      </c>
      <c r="T18" s="126">
        <f t="shared" si="6"/>
        <v>0</v>
      </c>
      <c r="U18" s="126">
        <f t="shared" si="6"/>
        <v>0</v>
      </c>
      <c r="V18" s="126">
        <f t="shared" si="6"/>
        <v>0</v>
      </c>
      <c r="W18" s="126">
        <f t="shared" si="6"/>
        <v>0</v>
      </c>
      <c r="X18" s="126">
        <f t="shared" si="6"/>
        <v>0</v>
      </c>
      <c r="Y18" s="126">
        <f t="shared" si="6"/>
        <v>0</v>
      </c>
      <c r="Z18" s="126">
        <f t="shared" si="6"/>
        <v>0</v>
      </c>
      <c r="AA18" s="126">
        <f t="shared" ref="AA18" si="7">SUM(AA16:AA17)</f>
        <v>0</v>
      </c>
      <c r="AB18" s="117">
        <f t="shared" si="2"/>
        <v>0</v>
      </c>
    </row>
    <row r="19" spans="1:28" x14ac:dyDescent="0.35">
      <c r="A19" s="123" t="s">
        <v>8</v>
      </c>
      <c r="B19" s="126">
        <f>+B18</f>
        <v>0</v>
      </c>
      <c r="C19" s="126">
        <f>B19+C18</f>
        <v>0</v>
      </c>
      <c r="D19" s="126">
        <f>C19+D18</f>
        <v>0</v>
      </c>
      <c r="E19" s="126">
        <f t="shared" ref="E19:AA19" si="8">D19+E18</f>
        <v>0</v>
      </c>
      <c r="F19" s="126">
        <f t="shared" si="8"/>
        <v>0</v>
      </c>
      <c r="G19" s="126">
        <f t="shared" si="8"/>
        <v>0</v>
      </c>
      <c r="H19" s="126">
        <f t="shared" si="8"/>
        <v>0</v>
      </c>
      <c r="I19" s="126">
        <f t="shared" si="8"/>
        <v>0</v>
      </c>
      <c r="J19" s="126">
        <f t="shared" si="8"/>
        <v>0</v>
      </c>
      <c r="K19" s="126">
        <f t="shared" si="8"/>
        <v>0</v>
      </c>
      <c r="L19" s="126">
        <f t="shared" si="8"/>
        <v>0</v>
      </c>
      <c r="M19" s="126">
        <f t="shared" si="8"/>
        <v>0</v>
      </c>
      <c r="N19" s="126">
        <f t="shared" si="8"/>
        <v>0</v>
      </c>
      <c r="O19" s="126">
        <f t="shared" si="8"/>
        <v>0</v>
      </c>
      <c r="P19" s="126">
        <f t="shared" si="8"/>
        <v>0</v>
      </c>
      <c r="Q19" s="126">
        <f t="shared" si="8"/>
        <v>0</v>
      </c>
      <c r="R19" s="126">
        <f t="shared" si="8"/>
        <v>0</v>
      </c>
      <c r="S19" s="126">
        <f t="shared" si="8"/>
        <v>0</v>
      </c>
      <c r="T19" s="126">
        <f t="shared" si="8"/>
        <v>0</v>
      </c>
      <c r="U19" s="126">
        <f t="shared" si="8"/>
        <v>0</v>
      </c>
      <c r="V19" s="126">
        <f t="shared" si="8"/>
        <v>0</v>
      </c>
      <c r="W19" s="126">
        <f t="shared" si="8"/>
        <v>0</v>
      </c>
      <c r="X19" s="126">
        <f t="shared" si="8"/>
        <v>0</v>
      </c>
      <c r="Y19" s="126">
        <f t="shared" si="8"/>
        <v>0</v>
      </c>
      <c r="Z19" s="126">
        <f t="shared" si="8"/>
        <v>0</v>
      </c>
      <c r="AA19" s="126">
        <f t="shared" si="8"/>
        <v>0</v>
      </c>
      <c r="AB19" s="117"/>
    </row>
    <row r="20" spans="1:28" ht="18.5" x14ac:dyDescent="0.45">
      <c r="A20" s="110" t="s">
        <v>10</v>
      </c>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c r="AA20" s="127"/>
      <c r="AB20" s="117"/>
    </row>
    <row r="21" spans="1:28" x14ac:dyDescent="0.35">
      <c r="A21" s="88"/>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117">
        <f>SUM(B21:AA21)</f>
        <v>0</v>
      </c>
    </row>
    <row r="22" spans="1:28" x14ac:dyDescent="0.35">
      <c r="A22" s="88"/>
      <c r="B22" s="89"/>
      <c r="C22" s="89"/>
      <c r="D22" s="89"/>
      <c r="E22" s="89"/>
      <c r="F22" s="89"/>
      <c r="G22" s="89"/>
      <c r="H22" s="89"/>
      <c r="I22" s="89"/>
      <c r="J22" s="89"/>
      <c r="K22" s="89"/>
      <c r="L22" s="89"/>
      <c r="M22" s="89"/>
      <c r="N22" s="89"/>
      <c r="O22" s="89"/>
      <c r="P22" s="89"/>
      <c r="Q22" s="89"/>
      <c r="R22" s="89"/>
      <c r="S22" s="89"/>
      <c r="T22" s="89"/>
      <c r="U22" s="89"/>
      <c r="V22" s="89"/>
      <c r="W22" s="89"/>
      <c r="X22" s="89"/>
      <c r="Y22" s="89"/>
      <c r="Z22" s="89"/>
      <c r="AA22" s="89"/>
      <c r="AB22" s="117">
        <f t="shared" ref="AB22:AB30" si="9">SUM(B22:AA22)</f>
        <v>0</v>
      </c>
    </row>
    <row r="23" spans="1:28" x14ac:dyDescent="0.35">
      <c r="A23" s="88"/>
      <c r="B23" s="89"/>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117">
        <f t="shared" si="9"/>
        <v>0</v>
      </c>
    </row>
    <row r="24" spans="1:28" x14ac:dyDescent="0.35">
      <c r="A24" s="88"/>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117">
        <f t="shared" si="9"/>
        <v>0</v>
      </c>
    </row>
    <row r="25" spans="1:28" x14ac:dyDescent="0.35">
      <c r="A25" s="88"/>
      <c r="B25" s="89"/>
      <c r="C25" s="89"/>
      <c r="D25" s="89"/>
      <c r="E25" s="89"/>
      <c r="F25" s="89"/>
      <c r="G25" s="89"/>
      <c r="H25" s="89"/>
      <c r="I25" s="89"/>
      <c r="J25" s="89"/>
      <c r="K25" s="89"/>
      <c r="L25" s="89"/>
      <c r="M25" s="89"/>
      <c r="N25" s="89"/>
      <c r="O25" s="89"/>
      <c r="P25" s="89"/>
      <c r="Q25" s="89"/>
      <c r="R25" s="89"/>
      <c r="S25" s="89"/>
      <c r="T25" s="89"/>
      <c r="U25" s="89"/>
      <c r="V25" s="89"/>
      <c r="W25" s="89"/>
      <c r="X25" s="89"/>
      <c r="Y25" s="89"/>
      <c r="Z25" s="89"/>
      <c r="AA25" s="89"/>
      <c r="AB25" s="117">
        <f t="shared" si="9"/>
        <v>0</v>
      </c>
    </row>
    <row r="26" spans="1:28" x14ac:dyDescent="0.35">
      <c r="A26" s="88"/>
      <c r="B26" s="89"/>
      <c r="C26" s="89"/>
      <c r="D26" s="89"/>
      <c r="E26" s="89"/>
      <c r="F26" s="89"/>
      <c r="G26" s="89"/>
      <c r="H26" s="89"/>
      <c r="I26" s="89"/>
      <c r="J26" s="89"/>
      <c r="K26" s="89"/>
      <c r="L26" s="89"/>
      <c r="M26" s="89"/>
      <c r="N26" s="89"/>
      <c r="O26" s="89"/>
      <c r="P26" s="89"/>
      <c r="Q26" s="89"/>
      <c r="R26" s="89"/>
      <c r="S26" s="89"/>
      <c r="T26" s="89"/>
      <c r="U26" s="89"/>
      <c r="V26" s="89"/>
      <c r="W26" s="89"/>
      <c r="X26" s="89"/>
      <c r="Y26" s="89"/>
      <c r="Z26" s="89"/>
      <c r="AA26" s="89"/>
      <c r="AB26" s="117">
        <f t="shared" si="9"/>
        <v>0</v>
      </c>
    </row>
    <row r="27" spans="1:28" x14ac:dyDescent="0.35">
      <c r="A27" s="88"/>
      <c r="B27" s="89"/>
      <c r="C27" s="89"/>
      <c r="D27" s="89"/>
      <c r="E27" s="89"/>
      <c r="F27" s="89"/>
      <c r="G27" s="89"/>
      <c r="H27" s="89"/>
      <c r="I27" s="89"/>
      <c r="J27" s="89"/>
      <c r="K27" s="89"/>
      <c r="L27" s="89"/>
      <c r="M27" s="89"/>
      <c r="N27" s="89"/>
      <c r="O27" s="89"/>
      <c r="P27" s="89"/>
      <c r="Q27" s="89"/>
      <c r="R27" s="89"/>
      <c r="S27" s="89"/>
      <c r="T27" s="89"/>
      <c r="U27" s="89"/>
      <c r="V27" s="89"/>
      <c r="W27" s="89"/>
      <c r="X27" s="89"/>
      <c r="Y27" s="89"/>
      <c r="Z27" s="89"/>
      <c r="AA27" s="89"/>
      <c r="AB27" s="117">
        <f t="shared" si="9"/>
        <v>0</v>
      </c>
    </row>
    <row r="28" spans="1:28" x14ac:dyDescent="0.35">
      <c r="A28" s="88"/>
      <c r="B28" s="89"/>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117">
        <f t="shared" si="9"/>
        <v>0</v>
      </c>
    </row>
    <row r="29" spans="1:28" x14ac:dyDescent="0.35">
      <c r="A29" s="88"/>
      <c r="B29" s="89"/>
      <c r="C29" s="89"/>
      <c r="D29" s="89"/>
      <c r="E29" s="89"/>
      <c r="F29" s="89"/>
      <c r="G29" s="89"/>
      <c r="H29" s="89"/>
      <c r="I29" s="89"/>
      <c r="J29" s="89"/>
      <c r="K29" s="89"/>
      <c r="L29" s="89"/>
      <c r="M29" s="89"/>
      <c r="N29" s="89"/>
      <c r="O29" s="89"/>
      <c r="P29" s="89"/>
      <c r="Q29" s="89"/>
      <c r="R29" s="89"/>
      <c r="S29" s="89"/>
      <c r="T29" s="89"/>
      <c r="U29" s="89"/>
      <c r="V29" s="89"/>
      <c r="W29" s="89"/>
      <c r="X29" s="89"/>
      <c r="Y29" s="89"/>
      <c r="Z29" s="89"/>
      <c r="AA29" s="89"/>
      <c r="AB29" s="117">
        <f t="shared" si="9"/>
        <v>0</v>
      </c>
    </row>
    <row r="30" spans="1:28" x14ac:dyDescent="0.35">
      <c r="A30" s="88"/>
      <c r="B30" s="89"/>
      <c r="C30" s="89"/>
      <c r="D30" s="89"/>
      <c r="E30" s="89"/>
      <c r="F30" s="89"/>
      <c r="G30" s="89"/>
      <c r="H30" s="89"/>
      <c r="I30" s="89"/>
      <c r="J30" s="89"/>
      <c r="K30" s="89"/>
      <c r="L30" s="89"/>
      <c r="M30" s="89"/>
      <c r="N30" s="89"/>
      <c r="O30" s="89"/>
      <c r="P30" s="89"/>
      <c r="Q30" s="89"/>
      <c r="R30" s="89"/>
      <c r="S30" s="89"/>
      <c r="T30" s="89"/>
      <c r="U30" s="89"/>
      <c r="V30" s="89"/>
      <c r="W30" s="89"/>
      <c r="X30" s="89"/>
      <c r="Y30" s="89"/>
      <c r="Z30" s="89"/>
      <c r="AA30" s="89"/>
      <c r="AB30" s="117">
        <f t="shared" si="9"/>
        <v>0</v>
      </c>
    </row>
    <row r="31" spans="1:28" x14ac:dyDescent="0.35">
      <c r="A31" s="88"/>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117">
        <f>SUM(B31:AA31)</f>
        <v>0</v>
      </c>
    </row>
    <row r="32" spans="1:28" x14ac:dyDescent="0.35">
      <c r="A32" s="88"/>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117">
        <f>SUM(B32:AA32)</f>
        <v>0</v>
      </c>
    </row>
    <row r="33" spans="1:28" x14ac:dyDescent="0.35">
      <c r="A33" s="123" t="s">
        <v>11</v>
      </c>
      <c r="B33" s="126">
        <f t="shared" ref="B33:AA33" si="10">SUM(B21:B32)</f>
        <v>0</v>
      </c>
      <c r="C33" s="126">
        <f t="shared" si="10"/>
        <v>0</v>
      </c>
      <c r="D33" s="126">
        <f t="shared" si="10"/>
        <v>0</v>
      </c>
      <c r="E33" s="126">
        <f t="shared" si="10"/>
        <v>0</v>
      </c>
      <c r="F33" s="126">
        <f t="shared" si="10"/>
        <v>0</v>
      </c>
      <c r="G33" s="126">
        <f t="shared" si="10"/>
        <v>0</v>
      </c>
      <c r="H33" s="126">
        <f t="shared" si="10"/>
        <v>0</v>
      </c>
      <c r="I33" s="126">
        <f t="shared" si="10"/>
        <v>0</v>
      </c>
      <c r="J33" s="126">
        <f t="shared" si="10"/>
        <v>0</v>
      </c>
      <c r="K33" s="126">
        <f t="shared" si="10"/>
        <v>0</v>
      </c>
      <c r="L33" s="126">
        <f t="shared" si="10"/>
        <v>0</v>
      </c>
      <c r="M33" s="126">
        <f t="shared" si="10"/>
        <v>0</v>
      </c>
      <c r="N33" s="126">
        <f t="shared" si="10"/>
        <v>0</v>
      </c>
      <c r="O33" s="126">
        <f t="shared" si="10"/>
        <v>0</v>
      </c>
      <c r="P33" s="126">
        <f t="shared" si="10"/>
        <v>0</v>
      </c>
      <c r="Q33" s="126">
        <f t="shared" si="10"/>
        <v>0</v>
      </c>
      <c r="R33" s="126">
        <f t="shared" si="10"/>
        <v>0</v>
      </c>
      <c r="S33" s="126">
        <f t="shared" si="10"/>
        <v>0</v>
      </c>
      <c r="T33" s="126">
        <f t="shared" si="10"/>
        <v>0</v>
      </c>
      <c r="U33" s="126">
        <f t="shared" si="10"/>
        <v>0</v>
      </c>
      <c r="V33" s="126">
        <f t="shared" si="10"/>
        <v>0</v>
      </c>
      <c r="W33" s="126">
        <f t="shared" si="10"/>
        <v>0</v>
      </c>
      <c r="X33" s="126">
        <f t="shared" si="10"/>
        <v>0</v>
      </c>
      <c r="Y33" s="126">
        <f t="shared" si="10"/>
        <v>0</v>
      </c>
      <c r="Z33" s="126">
        <f t="shared" si="10"/>
        <v>0</v>
      </c>
      <c r="AA33" s="126">
        <f t="shared" si="10"/>
        <v>0</v>
      </c>
      <c r="AB33" s="117">
        <f>SUM(B33:AA33)</f>
        <v>0</v>
      </c>
    </row>
    <row r="34" spans="1:28" x14ac:dyDescent="0.35">
      <c r="A34" s="123" t="s">
        <v>12</v>
      </c>
      <c r="B34" s="126">
        <f>+B33</f>
        <v>0</v>
      </c>
      <c r="C34" s="126">
        <f>B34+C33</f>
        <v>0</v>
      </c>
      <c r="D34" s="126">
        <f t="shared" ref="D34:AA34" si="11">C34+D33</f>
        <v>0</v>
      </c>
      <c r="E34" s="126">
        <f t="shared" si="11"/>
        <v>0</v>
      </c>
      <c r="F34" s="126">
        <f t="shared" si="11"/>
        <v>0</v>
      </c>
      <c r="G34" s="126">
        <f t="shared" si="11"/>
        <v>0</v>
      </c>
      <c r="H34" s="126">
        <f t="shared" si="11"/>
        <v>0</v>
      </c>
      <c r="I34" s="126">
        <f t="shared" si="11"/>
        <v>0</v>
      </c>
      <c r="J34" s="126">
        <f t="shared" si="11"/>
        <v>0</v>
      </c>
      <c r="K34" s="126">
        <f t="shared" si="11"/>
        <v>0</v>
      </c>
      <c r="L34" s="126">
        <f t="shared" si="11"/>
        <v>0</v>
      </c>
      <c r="M34" s="126">
        <f t="shared" si="11"/>
        <v>0</v>
      </c>
      <c r="N34" s="126">
        <f t="shared" si="11"/>
        <v>0</v>
      </c>
      <c r="O34" s="126">
        <f t="shared" si="11"/>
        <v>0</v>
      </c>
      <c r="P34" s="126">
        <f t="shared" si="11"/>
        <v>0</v>
      </c>
      <c r="Q34" s="126">
        <f t="shared" si="11"/>
        <v>0</v>
      </c>
      <c r="R34" s="126">
        <f t="shared" si="11"/>
        <v>0</v>
      </c>
      <c r="S34" s="126">
        <f t="shared" si="11"/>
        <v>0</v>
      </c>
      <c r="T34" s="126">
        <f t="shared" si="11"/>
        <v>0</v>
      </c>
      <c r="U34" s="126">
        <f t="shared" si="11"/>
        <v>0</v>
      </c>
      <c r="V34" s="126">
        <f t="shared" si="11"/>
        <v>0</v>
      </c>
      <c r="W34" s="126">
        <f t="shared" si="11"/>
        <v>0</v>
      </c>
      <c r="X34" s="126">
        <f t="shared" si="11"/>
        <v>0</v>
      </c>
      <c r="Y34" s="126">
        <f t="shared" si="11"/>
        <v>0</v>
      </c>
      <c r="Z34" s="126">
        <f t="shared" si="11"/>
        <v>0</v>
      </c>
      <c r="AA34" s="126">
        <f t="shared" si="11"/>
        <v>0</v>
      </c>
      <c r="AB34" s="117"/>
    </row>
    <row r="35" spans="1:28" x14ac:dyDescent="0.35">
      <c r="A35" s="123" t="s">
        <v>13</v>
      </c>
      <c r="B35" s="126">
        <f t="shared" ref="B35:AA35" si="12">B18+B33</f>
        <v>0</v>
      </c>
      <c r="C35" s="126">
        <f t="shared" si="12"/>
        <v>0</v>
      </c>
      <c r="D35" s="126">
        <f t="shared" si="12"/>
        <v>0</v>
      </c>
      <c r="E35" s="126">
        <f t="shared" si="12"/>
        <v>0</v>
      </c>
      <c r="F35" s="126">
        <f t="shared" si="12"/>
        <v>0</v>
      </c>
      <c r="G35" s="126">
        <f t="shared" si="12"/>
        <v>0</v>
      </c>
      <c r="H35" s="126">
        <f t="shared" si="12"/>
        <v>0</v>
      </c>
      <c r="I35" s="126">
        <f t="shared" si="12"/>
        <v>0</v>
      </c>
      <c r="J35" s="126">
        <f t="shared" si="12"/>
        <v>0</v>
      </c>
      <c r="K35" s="126">
        <f t="shared" si="12"/>
        <v>0</v>
      </c>
      <c r="L35" s="126">
        <f t="shared" si="12"/>
        <v>0</v>
      </c>
      <c r="M35" s="126">
        <f t="shared" si="12"/>
        <v>0</v>
      </c>
      <c r="N35" s="126">
        <f t="shared" si="12"/>
        <v>0</v>
      </c>
      <c r="O35" s="126">
        <f t="shared" si="12"/>
        <v>0</v>
      </c>
      <c r="P35" s="126">
        <f t="shared" si="12"/>
        <v>0</v>
      </c>
      <c r="Q35" s="126">
        <f t="shared" si="12"/>
        <v>0</v>
      </c>
      <c r="R35" s="126">
        <f t="shared" si="12"/>
        <v>0</v>
      </c>
      <c r="S35" s="126">
        <f t="shared" si="12"/>
        <v>0</v>
      </c>
      <c r="T35" s="126">
        <f t="shared" si="12"/>
        <v>0</v>
      </c>
      <c r="U35" s="126">
        <f t="shared" si="12"/>
        <v>0</v>
      </c>
      <c r="V35" s="126">
        <f t="shared" si="12"/>
        <v>0</v>
      </c>
      <c r="W35" s="126">
        <f t="shared" si="12"/>
        <v>0</v>
      </c>
      <c r="X35" s="126">
        <f t="shared" si="12"/>
        <v>0</v>
      </c>
      <c r="Y35" s="126">
        <f t="shared" si="12"/>
        <v>0</v>
      </c>
      <c r="Z35" s="126">
        <f t="shared" si="12"/>
        <v>0</v>
      </c>
      <c r="AA35" s="126">
        <f t="shared" si="12"/>
        <v>0</v>
      </c>
      <c r="AB35" s="117">
        <f>SUM(B35:AA35)</f>
        <v>0</v>
      </c>
    </row>
    <row r="36" spans="1:28" x14ac:dyDescent="0.35">
      <c r="A36" s="123" t="s">
        <v>14</v>
      </c>
      <c r="B36" s="126">
        <f>+B35</f>
        <v>0</v>
      </c>
      <c r="C36" s="126">
        <f>B36+C35</f>
        <v>0</v>
      </c>
      <c r="D36" s="126">
        <f t="shared" ref="D36:AA36" si="13">C36+D35</f>
        <v>0</v>
      </c>
      <c r="E36" s="126">
        <f t="shared" si="13"/>
        <v>0</v>
      </c>
      <c r="F36" s="126">
        <f t="shared" si="13"/>
        <v>0</v>
      </c>
      <c r="G36" s="126">
        <f t="shared" si="13"/>
        <v>0</v>
      </c>
      <c r="H36" s="126">
        <f t="shared" si="13"/>
        <v>0</v>
      </c>
      <c r="I36" s="126">
        <f t="shared" si="13"/>
        <v>0</v>
      </c>
      <c r="J36" s="126">
        <f t="shared" si="13"/>
        <v>0</v>
      </c>
      <c r="K36" s="126">
        <f t="shared" si="13"/>
        <v>0</v>
      </c>
      <c r="L36" s="126">
        <f t="shared" si="13"/>
        <v>0</v>
      </c>
      <c r="M36" s="126">
        <f t="shared" si="13"/>
        <v>0</v>
      </c>
      <c r="N36" s="126">
        <f t="shared" si="13"/>
        <v>0</v>
      </c>
      <c r="O36" s="126">
        <f t="shared" si="13"/>
        <v>0</v>
      </c>
      <c r="P36" s="126">
        <f t="shared" si="13"/>
        <v>0</v>
      </c>
      <c r="Q36" s="126">
        <f t="shared" si="13"/>
        <v>0</v>
      </c>
      <c r="R36" s="126">
        <f t="shared" si="13"/>
        <v>0</v>
      </c>
      <c r="S36" s="126">
        <f t="shared" si="13"/>
        <v>0</v>
      </c>
      <c r="T36" s="126">
        <f t="shared" si="13"/>
        <v>0</v>
      </c>
      <c r="U36" s="126">
        <f t="shared" si="13"/>
        <v>0</v>
      </c>
      <c r="V36" s="126">
        <f t="shared" si="13"/>
        <v>0</v>
      </c>
      <c r="W36" s="126">
        <f t="shared" si="13"/>
        <v>0</v>
      </c>
      <c r="X36" s="126">
        <f t="shared" si="13"/>
        <v>0</v>
      </c>
      <c r="Y36" s="126">
        <f t="shared" si="13"/>
        <v>0</v>
      </c>
      <c r="Z36" s="126">
        <f t="shared" si="13"/>
        <v>0</v>
      </c>
      <c r="AA36" s="126">
        <f t="shared" si="13"/>
        <v>0</v>
      </c>
      <c r="AB36" s="117"/>
    </row>
    <row r="37" spans="1:28" x14ac:dyDescent="0.35">
      <c r="A37" s="123"/>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7"/>
    </row>
    <row r="38" spans="1:28" ht="18.5" x14ac:dyDescent="0.45">
      <c r="A38" s="128" t="s">
        <v>5</v>
      </c>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c r="AA38" s="118"/>
      <c r="AB38" s="117"/>
    </row>
    <row r="39" spans="1:28" ht="15" thickBot="1" x14ac:dyDescent="0.4">
      <c r="A39" s="109" t="s">
        <v>60</v>
      </c>
      <c r="B39" s="2"/>
      <c r="C39" s="2">
        <f>B$39</f>
        <v>0</v>
      </c>
      <c r="D39" s="2">
        <f t="shared" ref="D39:AA39" si="14">C$39</f>
        <v>0</v>
      </c>
      <c r="E39" s="2">
        <f t="shared" si="14"/>
        <v>0</v>
      </c>
      <c r="F39" s="2">
        <f t="shared" si="14"/>
        <v>0</v>
      </c>
      <c r="G39" s="2">
        <f t="shared" si="14"/>
        <v>0</v>
      </c>
      <c r="H39" s="2">
        <f t="shared" si="14"/>
        <v>0</v>
      </c>
      <c r="I39" s="2">
        <f t="shared" si="14"/>
        <v>0</v>
      </c>
      <c r="J39" s="2">
        <f t="shared" si="14"/>
        <v>0</v>
      </c>
      <c r="K39" s="2">
        <f t="shared" si="14"/>
        <v>0</v>
      </c>
      <c r="L39" s="2">
        <f t="shared" si="14"/>
        <v>0</v>
      </c>
      <c r="M39" s="2">
        <f t="shared" si="14"/>
        <v>0</v>
      </c>
      <c r="N39" s="2">
        <f t="shared" si="14"/>
        <v>0</v>
      </c>
      <c r="O39" s="2">
        <f t="shared" si="14"/>
        <v>0</v>
      </c>
      <c r="P39" s="2">
        <f t="shared" si="14"/>
        <v>0</v>
      </c>
      <c r="Q39" s="2">
        <f t="shared" si="14"/>
        <v>0</v>
      </c>
      <c r="R39" s="2">
        <f t="shared" si="14"/>
        <v>0</v>
      </c>
      <c r="S39" s="2">
        <f t="shared" si="14"/>
        <v>0</v>
      </c>
      <c r="T39" s="2">
        <f t="shared" si="14"/>
        <v>0</v>
      </c>
      <c r="U39" s="2">
        <f t="shared" si="14"/>
        <v>0</v>
      </c>
      <c r="V39" s="2">
        <f t="shared" si="14"/>
        <v>0</v>
      </c>
      <c r="W39" s="2">
        <f t="shared" si="14"/>
        <v>0</v>
      </c>
      <c r="X39" s="2">
        <f t="shared" si="14"/>
        <v>0</v>
      </c>
      <c r="Y39" s="2">
        <f t="shared" si="14"/>
        <v>0</v>
      </c>
      <c r="Z39" s="2">
        <f t="shared" si="14"/>
        <v>0</v>
      </c>
      <c r="AA39" s="2">
        <f t="shared" si="14"/>
        <v>0</v>
      </c>
      <c r="AB39" s="117"/>
    </row>
    <row r="40" spans="1:28" ht="15" thickBot="1" x14ac:dyDescent="0.4">
      <c r="A40" s="129">
        <v>5.0000000000000001E-3</v>
      </c>
      <c r="B40" s="134">
        <v>0</v>
      </c>
      <c r="C40" s="86"/>
      <c r="D40" s="86">
        <f t="shared" ref="D40:AA40" si="15">IF(C40&lt;&gt;"", (C40)*(1-$A$40), 0)</f>
        <v>0</v>
      </c>
      <c r="E40" s="86">
        <f t="shared" si="15"/>
        <v>0</v>
      </c>
      <c r="F40" s="134">
        <f t="shared" si="15"/>
        <v>0</v>
      </c>
      <c r="G40" s="134">
        <f t="shared" si="15"/>
        <v>0</v>
      </c>
      <c r="H40" s="134">
        <f t="shared" si="15"/>
        <v>0</v>
      </c>
      <c r="I40" s="134">
        <f t="shared" si="15"/>
        <v>0</v>
      </c>
      <c r="J40" s="134">
        <f t="shared" si="15"/>
        <v>0</v>
      </c>
      <c r="K40" s="134">
        <f t="shared" si="15"/>
        <v>0</v>
      </c>
      <c r="L40" s="134">
        <f t="shared" si="15"/>
        <v>0</v>
      </c>
      <c r="M40" s="134">
        <f t="shared" si="15"/>
        <v>0</v>
      </c>
      <c r="N40" s="134">
        <f t="shared" si="15"/>
        <v>0</v>
      </c>
      <c r="O40" s="134">
        <f t="shared" si="15"/>
        <v>0</v>
      </c>
      <c r="P40" s="134">
        <f t="shared" si="15"/>
        <v>0</v>
      </c>
      <c r="Q40" s="134">
        <f t="shared" si="15"/>
        <v>0</v>
      </c>
      <c r="R40" s="134">
        <f t="shared" si="15"/>
        <v>0</v>
      </c>
      <c r="S40" s="134">
        <f t="shared" si="15"/>
        <v>0</v>
      </c>
      <c r="T40" s="134">
        <f t="shared" si="15"/>
        <v>0</v>
      </c>
      <c r="U40" s="134">
        <f t="shared" si="15"/>
        <v>0</v>
      </c>
      <c r="V40" s="134">
        <f t="shared" si="15"/>
        <v>0</v>
      </c>
      <c r="W40" s="134">
        <f t="shared" si="15"/>
        <v>0</v>
      </c>
      <c r="X40" s="134">
        <f t="shared" si="15"/>
        <v>0</v>
      </c>
      <c r="Y40" s="134">
        <f t="shared" si="15"/>
        <v>0</v>
      </c>
      <c r="Z40" s="134">
        <f t="shared" si="15"/>
        <v>0</v>
      </c>
      <c r="AA40" s="134">
        <f t="shared" si="15"/>
        <v>0</v>
      </c>
      <c r="AB40" s="117"/>
    </row>
    <row r="41" spans="1:28" x14ac:dyDescent="0.35">
      <c r="A41" s="109" t="s">
        <v>49</v>
      </c>
      <c r="B41" s="125">
        <f>B39-B40</f>
        <v>0</v>
      </c>
      <c r="C41" s="125">
        <f>C39-C40</f>
        <v>0</v>
      </c>
      <c r="D41" s="125">
        <f t="shared" ref="D41:Z41" si="16">D39-D40</f>
        <v>0</v>
      </c>
      <c r="E41" s="125">
        <f t="shared" si="16"/>
        <v>0</v>
      </c>
      <c r="F41" s="125">
        <f t="shared" si="16"/>
        <v>0</v>
      </c>
      <c r="G41" s="125">
        <f t="shared" si="16"/>
        <v>0</v>
      </c>
      <c r="H41" s="125">
        <f t="shared" si="16"/>
        <v>0</v>
      </c>
      <c r="I41" s="125">
        <f t="shared" si="16"/>
        <v>0</v>
      </c>
      <c r="J41" s="125">
        <f t="shared" si="16"/>
        <v>0</v>
      </c>
      <c r="K41" s="125">
        <f t="shared" si="16"/>
        <v>0</v>
      </c>
      <c r="L41" s="125">
        <f t="shared" si="16"/>
        <v>0</v>
      </c>
      <c r="M41" s="125">
        <f t="shared" si="16"/>
        <v>0</v>
      </c>
      <c r="N41" s="125">
        <f t="shared" si="16"/>
        <v>0</v>
      </c>
      <c r="O41" s="125">
        <f t="shared" si="16"/>
        <v>0</v>
      </c>
      <c r="P41" s="125">
        <f t="shared" si="16"/>
        <v>0</v>
      </c>
      <c r="Q41" s="125">
        <f t="shared" si="16"/>
        <v>0</v>
      </c>
      <c r="R41" s="125">
        <f t="shared" si="16"/>
        <v>0</v>
      </c>
      <c r="S41" s="125">
        <f t="shared" si="16"/>
        <v>0</v>
      </c>
      <c r="T41" s="125">
        <f t="shared" si="16"/>
        <v>0</v>
      </c>
      <c r="U41" s="125">
        <f t="shared" si="16"/>
        <v>0</v>
      </c>
      <c r="V41" s="125">
        <f t="shared" si="16"/>
        <v>0</v>
      </c>
      <c r="W41" s="125">
        <f t="shared" si="16"/>
        <v>0</v>
      </c>
      <c r="X41" s="125">
        <f t="shared" si="16"/>
        <v>0</v>
      </c>
      <c r="Y41" s="125">
        <f t="shared" si="16"/>
        <v>0</v>
      </c>
      <c r="Z41" s="125">
        <f t="shared" si="16"/>
        <v>0</v>
      </c>
      <c r="AA41" s="125">
        <f t="shared" ref="AA41" si="17">AA39-AA40</f>
        <v>0</v>
      </c>
      <c r="AB41" s="117"/>
    </row>
    <row r="42" spans="1:28" x14ac:dyDescent="0.35">
      <c r="A42" s="109" t="s">
        <v>34</v>
      </c>
      <c r="B42" s="135">
        <f>_xlfn.XLOOKUP(VALUE(B$4),'Rebased Costs'!$13:$13,'Rebased Costs'!$15:$15,,FALSE)</f>
        <v>0.1475727045377121</v>
      </c>
      <c r="C42" s="135">
        <f>_xlfn.XLOOKUP(VALUE(LEFT(C$4,4)),'Rebased Costs'!$13:$13,'Rebased Costs'!$15:$15,,FALSE)</f>
        <v>0.13786702819018068</v>
      </c>
      <c r="D42" s="135">
        <f>_xlfn.XLOOKUP(VALUE(LEFT(D$4,4)),'Rebased Costs'!$13:$13,'Rebased Costs'!$15:$15,,FALSE)</f>
        <v>0.12376489877142084</v>
      </c>
      <c r="E42" s="135">
        <f>_xlfn.XLOOKUP(VALUE(LEFT(E$4,4)),'Rebased Costs'!$13:$13,'Rebased Costs'!$15:$15,,FALSE)</f>
        <v>0.11166174831535393</v>
      </c>
      <c r="F42" s="135">
        <f>_xlfn.XLOOKUP(VALUE(LEFT(F$4,4)),'Rebased Costs'!$13:$13,'Rebased Costs'!$15:$15,,FALSE)</f>
        <v>0.11158499436645147</v>
      </c>
      <c r="G42" s="135">
        <f>_xlfn.XLOOKUP(VALUE(LEFT(G$4,4)),'Rebased Costs'!$13:$13,'Rebased Costs'!$15:$15,,FALSE)</f>
        <v>0.11309724060443035</v>
      </c>
      <c r="H42" s="135">
        <f>_xlfn.XLOOKUP(VALUE(LEFT(H$4,4)),'Rebased Costs'!$13:$13,'Rebased Costs'!$15:$15,,FALSE)</f>
        <v>0.11685302411481187</v>
      </c>
      <c r="I42" s="135">
        <f>_xlfn.XLOOKUP(VALUE(LEFT(I$4,4)),'Rebased Costs'!$13:$13,'Rebased Costs'!$15:$15,,FALSE)</f>
        <v>0.11589924922337258</v>
      </c>
      <c r="J42" s="135">
        <f>_xlfn.XLOOKUP(VALUE(LEFT(J$4,4)),'Rebased Costs'!$13:$13,'Rebased Costs'!$15:$15,,FALSE)</f>
        <v>0.11371063087088633</v>
      </c>
      <c r="K42" s="135">
        <f>_xlfn.XLOOKUP(VALUE(LEFT(K$4,4)),'Rebased Costs'!$13:$13,'Rebased Costs'!$15:$15,,FALSE)</f>
        <v>0.11012189221852349</v>
      </c>
      <c r="L42" s="135">
        <f>_xlfn.XLOOKUP(VALUE(LEFT(L$4,4)),'Rebased Costs'!$13:$13,'Rebased Costs'!$15:$15,,FALSE)</f>
        <v>0.11438292960489774</v>
      </c>
      <c r="M42" s="135">
        <f>_xlfn.XLOOKUP(VALUE(LEFT(M$4,4)),'Rebased Costs'!$13:$13,'Rebased Costs'!$15:$15,,FALSE)</f>
        <v>0.11599256960077158</v>
      </c>
      <c r="N42" s="135">
        <f>_xlfn.XLOOKUP(VALUE(LEFT(N$4,4)),'Rebased Costs'!$13:$13,'Rebased Costs'!$15:$15,,FALSE)</f>
        <v>0.10954646366216782</v>
      </c>
      <c r="O42" s="135">
        <f>_xlfn.XLOOKUP(VALUE(LEFT(O$4,4)),'Rebased Costs'!$13:$13,'Rebased Costs'!$15:$15,,FALSE)</f>
        <v>0.11095720057214603</v>
      </c>
      <c r="P42" s="135">
        <f>_xlfn.XLOOKUP(VALUE(LEFT(P$4,4)),'Rebased Costs'!$13:$13,'Rebased Costs'!$15:$15,,FALSE)</f>
        <v>0.11243095653973495</v>
      </c>
      <c r="Q42" s="135">
        <f>_xlfn.XLOOKUP(VALUE(LEFT(Q$4,4)),'Rebased Costs'!$13:$13,'Rebased Costs'!$15:$15,,FALSE)</f>
        <v>0.11264525581166263</v>
      </c>
      <c r="R42" s="135">
        <f>_xlfn.XLOOKUP(VALUE(LEFT(R$4,4)),'Rebased Costs'!$13:$13,'Rebased Costs'!$15:$15,,FALSE)</f>
        <v>0.11311316910425102</v>
      </c>
      <c r="S42" s="135">
        <f>_xlfn.XLOOKUP(VALUE(LEFT(S$4,4)),'Rebased Costs'!$13:$13,'Rebased Costs'!$15:$15,,FALSE)</f>
        <v>0.11585618397278136</v>
      </c>
      <c r="T42" s="135">
        <f>_xlfn.XLOOKUP(VALUE(LEFT(T$4,4)),'Rebased Costs'!$13:$13,'Rebased Costs'!$15:$15,,FALSE)</f>
        <v>0.1133493014800363</v>
      </c>
      <c r="U42" s="135">
        <f>_xlfn.XLOOKUP(VALUE(LEFT(U$4,4)),'Rebased Costs'!$13:$13,'Rebased Costs'!$15:$15,,FALSE)</f>
        <v>0.11336266717341481</v>
      </c>
      <c r="V42" s="135">
        <f>_xlfn.XLOOKUP(VALUE(LEFT(V$4,4)),'Rebased Costs'!$13:$13,'Rebased Costs'!$15:$15,,FALSE)</f>
        <v>0.11189919625074496</v>
      </c>
      <c r="W42" s="135">
        <f>_xlfn.XLOOKUP(VALUE(LEFT(W$4,4)),'Rebased Costs'!$13:$13,'Rebased Costs'!$15:$15,,FALSE)</f>
        <v>0.10955976916829613</v>
      </c>
      <c r="X42" s="135">
        <f>_xlfn.XLOOKUP(VALUE(LEFT(X$4,4)),'Rebased Costs'!$13:$13,'Rebased Costs'!$15:$15,,FALSE)</f>
        <v>0.10768043759784149</v>
      </c>
      <c r="Y42" s="135">
        <f>_xlfn.XLOOKUP(VALUE(LEFT(Y$4,4)),'Rebased Costs'!$13:$13,'Rebased Costs'!$15:$15,,FALSE)</f>
        <v>0.11326495795107663</v>
      </c>
      <c r="Z42" s="135">
        <f>_xlfn.XLOOKUP(VALUE(LEFT(Z$4,4)),'Rebased Costs'!$13:$13,'Rebased Costs'!$15:$15,,FALSE)</f>
        <v>0.11260582617785954</v>
      </c>
      <c r="AA42" s="135">
        <f>_xlfn.XLOOKUP(VALUE(LEFT(AA$4,4)),'Rebased Costs'!$13:$13,'Rebased Costs'!$15:$15,,FALSE)</f>
        <v>0.10971356534786304</v>
      </c>
      <c r="AB42" s="117"/>
    </row>
    <row r="43" spans="1:28" ht="16.5" x14ac:dyDescent="0.45">
      <c r="A43" s="109" t="s">
        <v>51</v>
      </c>
      <c r="B43" s="136">
        <f>_xlfn.XLOOKUP(VALUE(LEFT(B$4,4)),'Rebased Costs'!$13:$13,'Rebased Costs'!$25:$25,,FALSE)</f>
        <v>0.20718478431050966</v>
      </c>
      <c r="C43" s="136">
        <f>_xlfn.XLOOKUP(VALUE(LEFT(C$4,4)),'Rebased Costs'!$13:$13,'Rebased Costs'!$25:$25,,FALSE)</f>
        <v>0.18722616777028214</v>
      </c>
      <c r="D43" s="136">
        <f>_xlfn.XLOOKUP(VALUE(LEFT(D$4,4)),'Rebased Costs'!$13:$13,'Rebased Costs'!$25:$25,,FALSE)</f>
        <v>0.16578237091636333</v>
      </c>
      <c r="E43" s="136">
        <f>_xlfn.XLOOKUP(VALUE(LEFT(E$4,4)),'Rebased Costs'!$13:$13,'Rebased Costs'!$25:$25,,FALSE)</f>
        <v>0.14274287704236066</v>
      </c>
      <c r="F43" s="136">
        <f>_xlfn.XLOOKUP(VALUE(LEFT(F$4,4)),'Rebased Costs'!$13:$13,'Rebased Costs'!$25:$25,,FALSE)</f>
        <v>0.11798894556342118</v>
      </c>
      <c r="G43" s="136">
        <f>_xlfn.XLOOKUP(VALUE(LEFT(G$4,4)),'Rebased Costs'!$13:$13,'Rebased Costs'!$25:$25,,FALSE)</f>
        <v>9.1393000052853668E-2</v>
      </c>
      <c r="H43" s="136">
        <f>_xlfn.XLOOKUP(VALUE(LEFT(H$4,4)),'Rebased Costs'!$13:$13,'Rebased Costs'!$25:$25,,FALSE)</f>
        <v>7.01399706451033E-2</v>
      </c>
      <c r="I43" s="136">
        <f>_xlfn.XLOOKUP(VALUE(LEFT(I$4,4)),'Rebased Costs'!$13:$13,'Rebased Costs'!$25:$25,,FALSE)</f>
        <v>5.3829237241920937E-2</v>
      </c>
      <c r="J43" s="136">
        <f>_xlfn.XLOOKUP(VALUE(LEFT(J$4,4)),'Rebased Costs'!$13:$13,'Rebased Costs'!$25:$25,,FALSE)</f>
        <v>4.1311491228137522E-2</v>
      </c>
      <c r="K43" s="136">
        <f>_xlfn.XLOOKUP(VALUE(LEFT(K$4,4)),'Rebased Costs'!$13:$13,'Rebased Costs'!$25:$25,,FALSE)</f>
        <v>3.1704690516465142E-2</v>
      </c>
      <c r="L43" s="136">
        <f>_xlfn.XLOOKUP(VALUE(LEFT(L$4,4)),'Rebased Costs'!$13:$13,'Rebased Costs'!$25:$25,,FALSE)</f>
        <v>2.4331907923483415E-2</v>
      </c>
      <c r="M43" s="136">
        <f>_xlfn.XLOOKUP(VALUE(LEFT(M$4,4)),'Rebased Costs'!$13:$13,'Rebased Costs'!$25:$25,,FALSE)</f>
        <v>1.8673632625097251E-2</v>
      </c>
      <c r="N43" s="136">
        <f>_xlfn.XLOOKUP(VALUE(LEFT(N$4,4)),'Rebased Costs'!$13:$13,'Rebased Costs'!$25:$25,,FALSE)</f>
        <v>1.4331163693108988E-2</v>
      </c>
      <c r="O43" s="136">
        <f>_xlfn.XLOOKUP(VALUE(LEFT(O$4,4)),'Rebased Costs'!$13:$13,'Rebased Costs'!$25:$25,,FALSE)</f>
        <v>1.0998516299536319E-2</v>
      </c>
      <c r="P43" s="136">
        <f>_xlfn.XLOOKUP(VALUE(LEFT(P$4,4)),'Rebased Costs'!$13:$13,'Rebased Costs'!$25:$25,,FALSE)</f>
        <v>8.4408610062372078E-3</v>
      </c>
      <c r="Q43" s="136">
        <f>_xlfn.XLOOKUP(VALUE(LEFT(Q$4,4)),'Rebased Costs'!$13:$13,'Rebased Costs'!$25:$25,,FALSE)</f>
        <v>6.4779769003587805E-3</v>
      </c>
      <c r="R43" s="136">
        <f>_xlfn.XLOOKUP(VALUE(LEFT(R$4,4)),'Rebased Costs'!$13:$13,'Rebased Costs'!$25:$25,,FALSE)</f>
        <v>6.1115430663522896E-3</v>
      </c>
      <c r="S43" s="136">
        <f>_xlfn.XLOOKUP(VALUE(LEFT(S$4,4)),'Rebased Costs'!$13:$13,'Rebased Costs'!$25:$25,,FALSE)</f>
        <v>3.8878448275416521E-3</v>
      </c>
      <c r="T43" s="136">
        <f>_xlfn.XLOOKUP(VALUE(LEFT(T$4,4)),'Rebased Costs'!$13:$13,'Rebased Costs'!$25:$25,,FALSE)</f>
        <v>2.9879564149106687E-3</v>
      </c>
      <c r="U43" s="136">
        <f>_xlfn.XLOOKUP(VALUE(LEFT(U$4,4)),'Rebased Costs'!$13:$13,'Rebased Costs'!$25:$25,,FALSE)</f>
        <v>2.1093064437426468E-3</v>
      </c>
      <c r="V43" s="136">
        <f>_xlfn.XLOOKUP(VALUE(LEFT(V$4,4)),'Rebased Costs'!$13:$13,'Rebased Costs'!$25:$25,,FALSE)</f>
        <v>1.3506219169588784E-3</v>
      </c>
      <c r="W43" s="136">
        <f>_xlfn.XLOOKUP(VALUE(LEFT(W$4,4)),'Rebased Costs'!$13:$13,'Rebased Costs'!$25:$25,,FALSE)</f>
        <v>1.3945885194798042E-3</v>
      </c>
      <c r="X43" s="136">
        <f>_xlfn.XLOOKUP(VALUE(LEFT(X$4,4)),'Rebased Costs'!$13:$13,'Rebased Costs'!$25:$25,,FALSE)</f>
        <v>1.3993051363904428E-3</v>
      </c>
      <c r="Y43" s="136">
        <f>_xlfn.XLOOKUP(VALUE(LEFT(Y$4,4)),'Rebased Costs'!$13:$13,'Rebased Costs'!$25:$25,,FALSE)</f>
        <v>1.4772591106795776E-3</v>
      </c>
      <c r="Z43" s="136">
        <f>_xlfn.XLOOKUP(VALUE(LEFT(Z$4,4)),'Rebased Costs'!$13:$13,'Rebased Costs'!$25:$25,,FALSE)</f>
        <v>1.5134477169513251E-3</v>
      </c>
      <c r="AA43" s="136">
        <f>_xlfn.XLOOKUP(VALUE(LEFT(AA$4,4)),'Rebased Costs'!$13:$13,'Rebased Costs'!$25:$25,,FALSE)</f>
        <v>1.3843550262030583E-3</v>
      </c>
      <c r="AB43" s="117"/>
    </row>
    <row r="44" spans="1:28" x14ac:dyDescent="0.35">
      <c r="A44" s="109" t="s">
        <v>48</v>
      </c>
      <c r="B44" s="137">
        <f>_xlfn.XLOOKUP(VALUE(LEFT(B$4,4)),'Rebased Costs'!$13:$13,'Rebased Costs'!$18:$18,,FALSE)</f>
        <v>0.30832812016201616</v>
      </c>
      <c r="C44" s="137">
        <f>_xlfn.XLOOKUP(VALUE(LEFT(C$4,4)),'Rebased Costs'!$13:$13,'Rebased Costs'!$18:$18,,FALSE)</f>
        <v>0.31284574829625816</v>
      </c>
      <c r="D44" s="137">
        <f>_xlfn.XLOOKUP(VALUE(LEFT(D$4,4)),'Rebased Costs'!$13:$13,'Rebased Costs'!$18:$18,,FALSE)</f>
        <v>0.31736337643050011</v>
      </c>
      <c r="E44" s="137">
        <f>_xlfn.XLOOKUP(VALUE(LEFT(E$4,4)),'Rebased Costs'!$13:$13,'Rebased Costs'!$18:$18,,FALSE)</f>
        <v>0.32301041159830263</v>
      </c>
      <c r="F44" s="137">
        <f>_xlfn.XLOOKUP(VALUE(LEFT(F$4,4)),'Rebased Costs'!$13:$13,'Rebased Costs'!$18:$18,,FALSE)</f>
        <v>0.32752803973254457</v>
      </c>
      <c r="G44" s="137">
        <f>_xlfn.XLOOKUP(VALUE(LEFT(G$4,4)),'Rebased Costs'!$13:$13,'Rebased Costs'!$18:$18,,FALSE)</f>
        <v>0.33204566786678663</v>
      </c>
      <c r="H44" s="137">
        <f>_xlfn.XLOOKUP(VALUE(LEFT(H$4,4)),'Rebased Costs'!$13:$13,'Rebased Costs'!$18:$18,,FALSE)</f>
        <v>0.33769270303458909</v>
      </c>
      <c r="I44" s="137">
        <f>_xlfn.XLOOKUP(VALUE(LEFT(I$4,4)),'Rebased Costs'!$13:$13,'Rebased Costs'!$18:$18,,FALSE)</f>
        <v>0.34333973820239155</v>
      </c>
      <c r="J44" s="137">
        <f>_xlfn.XLOOKUP(VALUE(LEFT(J$4,4)),'Rebased Costs'!$13:$13,'Rebased Costs'!$18:$18,,FALSE)</f>
        <v>0.34785736633663356</v>
      </c>
      <c r="K44" s="137">
        <f>_xlfn.XLOOKUP(VALUE(LEFT(K$4,4)),'Rebased Costs'!$13:$13,'Rebased Costs'!$18:$18,,FALSE)</f>
        <v>0.35350440150443607</v>
      </c>
      <c r="L44" s="137">
        <f>_xlfn.XLOOKUP(VALUE(LEFT(L$4,4)),'Rebased Costs'!$13:$13,'Rebased Costs'!$18:$18,,FALSE)</f>
        <v>0.35915143667223859</v>
      </c>
      <c r="M44" s="137">
        <f>_xlfn.XLOOKUP(VALUE(LEFT(M$4,4)),'Rebased Costs'!$13:$13,'Rebased Costs'!$18:$18,,FALSE)</f>
        <v>0.36366906480648054</v>
      </c>
      <c r="N44" s="137">
        <f>_xlfn.XLOOKUP(VALUE(LEFT(N$4,4)),'Rebased Costs'!$13:$13,'Rebased Costs'!$18:$18,,FALSE)</f>
        <v>0.36931609997428311</v>
      </c>
      <c r="O44" s="137">
        <f>_xlfn.XLOOKUP(VALUE(LEFT(O$4,4)),'Rebased Costs'!$13:$13,'Rebased Costs'!$18:$18,,FALSE)</f>
        <v>0.37496313514208557</v>
      </c>
      <c r="P44" s="137">
        <f>_xlfn.XLOOKUP(VALUE(LEFT(P$4,4)),'Rebased Costs'!$13:$13,'Rebased Costs'!$18:$18,,FALSE)</f>
        <v>0.38061017030988803</v>
      </c>
      <c r="Q44" s="137">
        <f>_xlfn.XLOOKUP(VALUE(LEFT(Q$4,4)),'Rebased Costs'!$13:$13,'Rebased Costs'!$18:$18,,FALSE)</f>
        <v>0.38738661251125106</v>
      </c>
      <c r="R44" s="137">
        <f>_xlfn.XLOOKUP(VALUE(LEFT(R$4,4)),'Rebased Costs'!$13:$13,'Rebased Costs'!$18:$18,,FALSE)</f>
        <v>0.39303364767905358</v>
      </c>
      <c r="S44" s="137">
        <f>_xlfn.XLOOKUP(VALUE(LEFT(S$4,4)),'Rebased Costs'!$13:$13,'Rebased Costs'!$18:$18,,FALSE)</f>
        <v>0.39868068284685604</v>
      </c>
      <c r="T44" s="137">
        <f>_xlfn.XLOOKUP(VALUE(LEFT(T$4,4)),'Rebased Costs'!$13:$13,'Rebased Costs'!$18:$18,,FALSE)</f>
        <v>0.4043277180146585</v>
      </c>
      <c r="U44" s="137">
        <f>_xlfn.XLOOKUP(VALUE(LEFT(U$4,4)),'Rebased Costs'!$13:$13,'Rebased Costs'!$18:$18,,FALSE)</f>
        <v>0.41110416021602153</v>
      </c>
      <c r="V44" s="137">
        <f>_xlfn.XLOOKUP(VALUE(LEFT(V$4,4)),'Rebased Costs'!$13:$13,'Rebased Costs'!$18:$18,,FALSE)</f>
        <v>0.41675119538382399</v>
      </c>
      <c r="W44" s="137">
        <f>_xlfn.XLOOKUP(VALUE(LEFT(W$4,4)),'Rebased Costs'!$13:$13,'Rebased Costs'!$18:$18,,FALSE)</f>
        <v>0.42352763758518702</v>
      </c>
      <c r="X44" s="137">
        <f>_xlfn.XLOOKUP(VALUE(LEFT(X$4,4)),'Rebased Costs'!$13:$13,'Rebased Costs'!$18:$18,,FALSE)</f>
        <v>0.42917467275298948</v>
      </c>
      <c r="Y44" s="137">
        <f>_xlfn.XLOOKUP(VALUE(LEFT(Y$4,4)),'Rebased Costs'!$13:$13,'Rebased Costs'!$18:$18,,FALSE)</f>
        <v>0.43595111495435246</v>
      </c>
      <c r="Z44" s="137">
        <f>_xlfn.XLOOKUP(VALUE(LEFT(Z$4,4)),'Rebased Costs'!$13:$13,'Rebased Costs'!$18:$18,,FALSE)</f>
        <v>0.44272755715571549</v>
      </c>
      <c r="AA44" s="137">
        <f>_xlfn.XLOOKUP(VALUE(LEFT(AA$4,4)),'Rebased Costs'!$13:$13,'Rebased Costs'!$18:$18,,FALSE)</f>
        <v>0.44950399935707847</v>
      </c>
      <c r="AB44" s="117"/>
    </row>
    <row r="45" spans="1:28" x14ac:dyDescent="0.35">
      <c r="A45" s="109" t="s">
        <v>50</v>
      </c>
      <c r="B45" s="137">
        <f>B43*B40</f>
        <v>0</v>
      </c>
      <c r="C45" s="137">
        <f>C43*C40</f>
        <v>0</v>
      </c>
      <c r="D45" s="137">
        <f t="shared" ref="D45:Z45" si="18">D43*D40</f>
        <v>0</v>
      </c>
      <c r="E45" s="137">
        <f t="shared" si="18"/>
        <v>0</v>
      </c>
      <c r="F45" s="137">
        <f t="shared" si="18"/>
        <v>0</v>
      </c>
      <c r="G45" s="137">
        <f t="shared" si="18"/>
        <v>0</v>
      </c>
      <c r="H45" s="137">
        <f t="shared" si="18"/>
        <v>0</v>
      </c>
      <c r="I45" s="137">
        <f t="shared" si="18"/>
        <v>0</v>
      </c>
      <c r="J45" s="137">
        <f t="shared" si="18"/>
        <v>0</v>
      </c>
      <c r="K45" s="137">
        <f t="shared" si="18"/>
        <v>0</v>
      </c>
      <c r="L45" s="137">
        <f t="shared" si="18"/>
        <v>0</v>
      </c>
      <c r="M45" s="137">
        <f t="shared" si="18"/>
        <v>0</v>
      </c>
      <c r="N45" s="137">
        <f t="shared" si="18"/>
        <v>0</v>
      </c>
      <c r="O45" s="137">
        <f t="shared" si="18"/>
        <v>0</v>
      </c>
      <c r="P45" s="137">
        <f t="shared" si="18"/>
        <v>0</v>
      </c>
      <c r="Q45" s="137">
        <f t="shared" si="18"/>
        <v>0</v>
      </c>
      <c r="R45" s="137">
        <f t="shared" si="18"/>
        <v>0</v>
      </c>
      <c r="S45" s="137">
        <f t="shared" si="18"/>
        <v>0</v>
      </c>
      <c r="T45" s="137">
        <f t="shared" si="18"/>
        <v>0</v>
      </c>
      <c r="U45" s="137">
        <f t="shared" si="18"/>
        <v>0</v>
      </c>
      <c r="V45" s="137">
        <f t="shared" si="18"/>
        <v>0</v>
      </c>
      <c r="W45" s="137">
        <f t="shared" si="18"/>
        <v>0</v>
      </c>
      <c r="X45" s="137">
        <f t="shared" si="18"/>
        <v>0</v>
      </c>
      <c r="Y45" s="137">
        <f t="shared" si="18"/>
        <v>0</v>
      </c>
      <c r="Z45" s="137">
        <f t="shared" si="18"/>
        <v>0</v>
      </c>
      <c r="AA45" s="137">
        <f>AA43*AA40</f>
        <v>0</v>
      </c>
      <c r="AB45" s="117">
        <f>SUM(B45:AA45)</f>
        <v>0</v>
      </c>
    </row>
    <row r="46" spans="1:28" x14ac:dyDescent="0.35">
      <c r="A46" s="109" t="s">
        <v>47</v>
      </c>
      <c r="B46" s="137">
        <f>_xlfn.XLOOKUP(VALUE(LEFT(B$4,4)),'Rebased Costs'!$13:$13,'Rebased Costs'!$21:$21,,FALSE)</f>
        <v>1.4600310800254291E-3</v>
      </c>
      <c r="C46" s="137">
        <f>_xlfn.XLOOKUP(VALUE(LEFT(C$4,4)),'Rebased Costs'!$13:$13,'Rebased Costs'!$21:$21,,FALSE)</f>
        <v>1.3502344389293357E-3</v>
      </c>
      <c r="D46" s="137">
        <f>_xlfn.XLOOKUP(VALUE(LEFT(D$4,4)),'Rebased Costs'!$13:$13,'Rebased Costs'!$21:$21,,FALSE)</f>
        <v>1.2342057487705E-3</v>
      </c>
      <c r="E46" s="137">
        <f>_xlfn.XLOOKUP(VALUE(LEFT(E$4,4)),'Rebased Costs'!$13:$13,'Rebased Costs'!$21:$21,,FALSE)</f>
        <v>1.1115912789144264E-3</v>
      </c>
      <c r="F46" s="137">
        <f>_xlfn.XLOOKUP(VALUE(LEFT(F$4,4)),'Rebased Costs'!$13:$13,'Rebased Costs'!$21:$21,,FALSE)</f>
        <v>9.8201722100249903E-4</v>
      </c>
      <c r="G46" s="137">
        <f>_xlfn.XLOOKUP(VALUE(LEFT(G$4,4)),'Rebased Costs'!$13:$13,'Rebased Costs'!$21:$21,,FALSE)</f>
        <v>8.4508854934187811E-4</v>
      </c>
      <c r="H46" s="137">
        <f>_xlfn.XLOOKUP(VALUE(LEFT(H$4,4)),'Rebased Costs'!$13:$13,'Rebased Costs'!$21:$21,,FALSE)</f>
        <v>6.8376730030077887E-4</v>
      </c>
      <c r="I46" s="137">
        <f>_xlfn.XLOOKUP(VALUE(LEFT(I$4,4)),'Rebased Costs'!$13:$13,'Rebased Costs'!$21:$21,,FALSE)</f>
        <v>5.5324110275155856E-4</v>
      </c>
      <c r="J46" s="137">
        <f>_xlfn.XLOOKUP(VALUE(LEFT(J$4,4)),'Rebased Costs'!$13:$13,'Rebased Costs'!$21:$21,,FALSE)</f>
        <v>4.4763140565382746E-4</v>
      </c>
      <c r="K46" s="137">
        <f>_xlfn.XLOOKUP(VALUE(LEFT(K$4,4)),'Rebased Costs'!$13:$13,'Rebased Costs'!$21:$21,,FALSE)</f>
        <v>3.621818305455922E-4</v>
      </c>
      <c r="L46" s="137">
        <f>_xlfn.XLOOKUP(VALUE(LEFT(L$4,4)),'Rebased Costs'!$13:$13,'Rebased Costs'!$21:$21,,FALSE)</f>
        <v>2.9304395697115097E-4</v>
      </c>
      <c r="M46" s="137">
        <f>_xlfn.XLOOKUP(VALUE(LEFT(M$4,4)),'Rebased Costs'!$13:$13,'Rebased Costs'!$21:$21,,FALSE)</f>
        <v>2.3710399991061862E-4</v>
      </c>
      <c r="N46" s="137">
        <f>_xlfn.XLOOKUP(VALUE(LEFT(N$4,4)),'Rebased Costs'!$13:$13,'Rebased Costs'!$21:$21,,FALSE)</f>
        <v>1.9184257322579456E-4</v>
      </c>
      <c r="O46" s="137">
        <f>_xlfn.XLOOKUP(VALUE(LEFT(O$4,4)),'Rebased Costs'!$13:$13,'Rebased Costs'!$21:$21,,FALSE)</f>
        <v>1.5522122324283119E-4</v>
      </c>
      <c r="P46" s="137">
        <f>_xlfn.XLOOKUP(VALUE(LEFT(P$4,4)),'Rebased Costs'!$13:$13,'Rebased Costs'!$21:$21,,FALSE)</f>
        <v>1.2559062224756106E-4</v>
      </c>
      <c r="Q46" s="137">
        <f>_xlfn.XLOOKUP(VALUE(LEFT(Q$4,4)),'Rebased Costs'!$13:$13,'Rebased Costs'!$21:$21,,FALSE)</f>
        <v>1.0161628717391288E-4</v>
      </c>
      <c r="R46" s="137">
        <f>_xlfn.XLOOKUP(VALUE(LEFT(R$4,4)),'Rebased Costs'!$13:$13,'Rebased Costs'!$21:$21,,FALSE)</f>
        <v>8.4355582257695727E-5</v>
      </c>
      <c r="S46" s="137">
        <f>_xlfn.XLOOKUP(VALUE(LEFT(S$4,4)),'Rebased Costs'!$13:$13,'Rebased Costs'!$21:$21,,FALSE)</f>
        <v>8.0054728708178343E-5</v>
      </c>
      <c r="T46" s="137">
        <f>_xlfn.XLOOKUP(VALUE(LEFT(T$4,4)),'Rebased Costs'!$13:$13,'Rebased Costs'!$21:$21,,FALSE)</f>
        <v>7.8420282983293114E-5</v>
      </c>
      <c r="U46" s="137">
        <f>_xlfn.XLOOKUP(VALUE(LEFT(U$4,4)),'Rebased Costs'!$13:$13,'Rebased Costs'!$21:$21,,FALSE)</f>
        <v>7.3707136045188885E-5</v>
      </c>
      <c r="V46" s="137">
        <f>_xlfn.XLOOKUP(VALUE(LEFT(V$4,4)),'Rebased Costs'!$13:$13,'Rebased Costs'!$21:$21,,FALSE)</f>
        <v>6.2594453355408082E-5</v>
      </c>
      <c r="W46" s="137">
        <f>_xlfn.XLOOKUP(VALUE(LEFT(W$4,4)),'Rebased Costs'!$13:$13,'Rebased Costs'!$21:$21,,FALSE)</f>
        <v>5.6830506862920176E-5</v>
      </c>
      <c r="X46" s="137">
        <f>_xlfn.XLOOKUP(VALUE(LEFT(X$4,4)),'Rebased Costs'!$13:$13,'Rebased Costs'!$21:$21,,FALSE)</f>
        <v>5.2400114847931315E-5</v>
      </c>
      <c r="Y46" s="137">
        <f>_xlfn.XLOOKUP(VALUE(LEFT(Y$4,4)),'Rebased Costs'!$13:$13,'Rebased Costs'!$21:$21,,FALSE)</f>
        <v>4.9733154077659295E-5</v>
      </c>
      <c r="Z46" s="137">
        <f>_xlfn.XLOOKUP(VALUE(LEFT(Z$4,4)),'Rebased Costs'!$13:$13,'Rebased Costs'!$21:$21,,FALSE)</f>
        <v>4.6278737645094759E-5</v>
      </c>
      <c r="AA46" s="137">
        <f>_xlfn.XLOOKUP(VALUE(LEFT(AA$4,4)),'Rebased Costs'!$13:$13,'Rebased Costs'!$21:$21,,FALSE)</f>
        <v>4.5484216063039991E-5</v>
      </c>
      <c r="AB46" s="117"/>
    </row>
    <row r="47" spans="1:28" x14ac:dyDescent="0.35">
      <c r="A47" s="109"/>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row>
    <row r="48" spans="1:28" x14ac:dyDescent="0.35">
      <c r="A48" s="123" t="s">
        <v>53</v>
      </c>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7"/>
    </row>
    <row r="49" spans="1:28" x14ac:dyDescent="0.35">
      <c r="A49" s="130" t="s">
        <v>52</v>
      </c>
      <c r="B49" s="118">
        <f>B40*B42</f>
        <v>0</v>
      </c>
      <c r="C49" s="118">
        <f>C40*C42</f>
        <v>0</v>
      </c>
      <c r="D49" s="118">
        <f>D40*D42</f>
        <v>0</v>
      </c>
      <c r="E49" s="118">
        <f t="shared" ref="E49:Z49" si="19">E40*E42</f>
        <v>0</v>
      </c>
      <c r="F49" s="118">
        <f t="shared" si="19"/>
        <v>0</v>
      </c>
      <c r="G49" s="118">
        <f t="shared" si="19"/>
        <v>0</v>
      </c>
      <c r="H49" s="118">
        <f t="shared" si="19"/>
        <v>0</v>
      </c>
      <c r="I49" s="118">
        <f t="shared" si="19"/>
        <v>0</v>
      </c>
      <c r="J49" s="118">
        <f t="shared" si="19"/>
        <v>0</v>
      </c>
      <c r="K49" s="118">
        <f t="shared" si="19"/>
        <v>0</v>
      </c>
      <c r="L49" s="118">
        <f t="shared" si="19"/>
        <v>0</v>
      </c>
      <c r="M49" s="118">
        <f t="shared" si="19"/>
        <v>0</v>
      </c>
      <c r="N49" s="118">
        <f t="shared" si="19"/>
        <v>0</v>
      </c>
      <c r="O49" s="118">
        <f t="shared" si="19"/>
        <v>0</v>
      </c>
      <c r="P49" s="118">
        <f t="shared" si="19"/>
        <v>0</v>
      </c>
      <c r="Q49" s="118">
        <f t="shared" si="19"/>
        <v>0</v>
      </c>
      <c r="R49" s="118">
        <f t="shared" si="19"/>
        <v>0</v>
      </c>
      <c r="S49" s="118">
        <f t="shared" si="19"/>
        <v>0</v>
      </c>
      <c r="T49" s="118">
        <f t="shared" si="19"/>
        <v>0</v>
      </c>
      <c r="U49" s="118">
        <f t="shared" si="19"/>
        <v>0</v>
      </c>
      <c r="V49" s="118">
        <f t="shared" si="19"/>
        <v>0</v>
      </c>
      <c r="W49" s="118">
        <f t="shared" si="19"/>
        <v>0</v>
      </c>
      <c r="X49" s="118">
        <f t="shared" si="19"/>
        <v>0</v>
      </c>
      <c r="Y49" s="118">
        <f t="shared" si="19"/>
        <v>0</v>
      </c>
      <c r="Z49" s="118">
        <f t="shared" si="19"/>
        <v>0</v>
      </c>
      <c r="AA49" s="118">
        <f t="shared" ref="AA49" si="20">AA40*AA42</f>
        <v>0</v>
      </c>
      <c r="AB49" s="117">
        <f>SUM(B49:AA49)</f>
        <v>0</v>
      </c>
    </row>
    <row r="50" spans="1:28" ht="16.5" x14ac:dyDescent="0.45">
      <c r="A50" s="109" t="s">
        <v>61</v>
      </c>
      <c r="B50" s="118">
        <f>B45*B44</f>
        <v>0</v>
      </c>
      <c r="C50" s="118">
        <f t="shared" ref="C50:Z50" si="21">C45*C44</f>
        <v>0</v>
      </c>
      <c r="D50" s="118">
        <f t="shared" si="21"/>
        <v>0</v>
      </c>
      <c r="E50" s="118">
        <f t="shared" si="21"/>
        <v>0</v>
      </c>
      <c r="F50" s="118">
        <f t="shared" si="21"/>
        <v>0</v>
      </c>
      <c r="G50" s="118">
        <f t="shared" si="21"/>
        <v>0</v>
      </c>
      <c r="H50" s="118">
        <f t="shared" si="21"/>
        <v>0</v>
      </c>
      <c r="I50" s="118">
        <f t="shared" si="21"/>
        <v>0</v>
      </c>
      <c r="J50" s="118">
        <f t="shared" si="21"/>
        <v>0</v>
      </c>
      <c r="K50" s="118">
        <f t="shared" si="21"/>
        <v>0</v>
      </c>
      <c r="L50" s="118">
        <f t="shared" si="21"/>
        <v>0</v>
      </c>
      <c r="M50" s="118">
        <f t="shared" si="21"/>
        <v>0</v>
      </c>
      <c r="N50" s="118">
        <f t="shared" si="21"/>
        <v>0</v>
      </c>
      <c r="O50" s="118">
        <f t="shared" si="21"/>
        <v>0</v>
      </c>
      <c r="P50" s="118">
        <f t="shared" si="21"/>
        <v>0</v>
      </c>
      <c r="Q50" s="118">
        <f t="shared" si="21"/>
        <v>0</v>
      </c>
      <c r="R50" s="118">
        <f t="shared" si="21"/>
        <v>0</v>
      </c>
      <c r="S50" s="118">
        <f t="shared" si="21"/>
        <v>0</v>
      </c>
      <c r="T50" s="118">
        <f t="shared" si="21"/>
        <v>0</v>
      </c>
      <c r="U50" s="118">
        <f t="shared" si="21"/>
        <v>0</v>
      </c>
      <c r="V50" s="118">
        <f t="shared" si="21"/>
        <v>0</v>
      </c>
      <c r="W50" s="118">
        <f t="shared" si="21"/>
        <v>0</v>
      </c>
      <c r="X50" s="118">
        <f t="shared" si="21"/>
        <v>0</v>
      </c>
      <c r="Y50" s="118">
        <f t="shared" si="21"/>
        <v>0</v>
      </c>
      <c r="Z50" s="118">
        <f t="shared" si="21"/>
        <v>0</v>
      </c>
      <c r="AA50" s="118">
        <f t="shared" ref="AA50" si="22">AA45*AA44</f>
        <v>0</v>
      </c>
      <c r="AB50" s="117">
        <f>SUM(B50:AA50)</f>
        <v>0</v>
      </c>
    </row>
    <row r="51" spans="1:28" x14ac:dyDescent="0.35">
      <c r="A51" s="109" t="s">
        <v>62</v>
      </c>
      <c r="B51" s="118">
        <f>B46*B40</f>
        <v>0</v>
      </c>
      <c r="C51" s="118">
        <f t="shared" ref="C51:Z51" si="23">C46*C40</f>
        <v>0</v>
      </c>
      <c r="D51" s="118">
        <f t="shared" si="23"/>
        <v>0</v>
      </c>
      <c r="E51" s="118">
        <f t="shared" si="23"/>
        <v>0</v>
      </c>
      <c r="F51" s="118">
        <f t="shared" si="23"/>
        <v>0</v>
      </c>
      <c r="G51" s="118">
        <f t="shared" si="23"/>
        <v>0</v>
      </c>
      <c r="H51" s="118">
        <f t="shared" si="23"/>
        <v>0</v>
      </c>
      <c r="I51" s="118">
        <f t="shared" si="23"/>
        <v>0</v>
      </c>
      <c r="J51" s="118">
        <f t="shared" si="23"/>
        <v>0</v>
      </c>
      <c r="K51" s="118">
        <f t="shared" si="23"/>
        <v>0</v>
      </c>
      <c r="L51" s="118">
        <f t="shared" si="23"/>
        <v>0</v>
      </c>
      <c r="M51" s="118">
        <f t="shared" si="23"/>
        <v>0</v>
      </c>
      <c r="N51" s="118">
        <f t="shared" si="23"/>
        <v>0</v>
      </c>
      <c r="O51" s="118">
        <f t="shared" si="23"/>
        <v>0</v>
      </c>
      <c r="P51" s="118">
        <f t="shared" si="23"/>
        <v>0</v>
      </c>
      <c r="Q51" s="118">
        <f t="shared" si="23"/>
        <v>0</v>
      </c>
      <c r="R51" s="118">
        <f t="shared" si="23"/>
        <v>0</v>
      </c>
      <c r="S51" s="118">
        <f t="shared" si="23"/>
        <v>0</v>
      </c>
      <c r="T51" s="118">
        <f t="shared" si="23"/>
        <v>0</v>
      </c>
      <c r="U51" s="118">
        <f t="shared" si="23"/>
        <v>0</v>
      </c>
      <c r="V51" s="118">
        <f t="shared" si="23"/>
        <v>0</v>
      </c>
      <c r="W51" s="118">
        <f t="shared" si="23"/>
        <v>0</v>
      </c>
      <c r="X51" s="118">
        <f t="shared" si="23"/>
        <v>0</v>
      </c>
      <c r="Y51" s="118">
        <f t="shared" si="23"/>
        <v>0</v>
      </c>
      <c r="Z51" s="118">
        <f t="shared" si="23"/>
        <v>0</v>
      </c>
      <c r="AA51" s="118">
        <f t="shared" ref="AA51" si="24">AA46*AA40</f>
        <v>0</v>
      </c>
      <c r="AB51" s="117">
        <f>SUM(B51:AA51)</f>
        <v>0</v>
      </c>
    </row>
    <row r="52" spans="1:28" x14ac:dyDescent="0.35">
      <c r="A52" s="123" t="s">
        <v>15</v>
      </c>
      <c r="B52" s="118">
        <f>SUM(B49:B51)</f>
        <v>0</v>
      </c>
      <c r="C52" s="118">
        <f t="shared" ref="C52:Z52" si="25">SUM(C49:C51)</f>
        <v>0</v>
      </c>
      <c r="D52" s="118">
        <f t="shared" si="25"/>
        <v>0</v>
      </c>
      <c r="E52" s="118">
        <f t="shared" si="25"/>
        <v>0</v>
      </c>
      <c r="F52" s="118">
        <f t="shared" si="25"/>
        <v>0</v>
      </c>
      <c r="G52" s="118">
        <f t="shared" si="25"/>
        <v>0</v>
      </c>
      <c r="H52" s="118">
        <f t="shared" si="25"/>
        <v>0</v>
      </c>
      <c r="I52" s="118">
        <f t="shared" si="25"/>
        <v>0</v>
      </c>
      <c r="J52" s="118">
        <f t="shared" si="25"/>
        <v>0</v>
      </c>
      <c r="K52" s="118">
        <f t="shared" si="25"/>
        <v>0</v>
      </c>
      <c r="L52" s="118">
        <f t="shared" si="25"/>
        <v>0</v>
      </c>
      <c r="M52" s="118">
        <f t="shared" si="25"/>
        <v>0</v>
      </c>
      <c r="N52" s="118">
        <f t="shared" si="25"/>
        <v>0</v>
      </c>
      <c r="O52" s="118">
        <f t="shared" si="25"/>
        <v>0</v>
      </c>
      <c r="P52" s="118">
        <f t="shared" si="25"/>
        <v>0</v>
      </c>
      <c r="Q52" s="118">
        <f t="shared" si="25"/>
        <v>0</v>
      </c>
      <c r="R52" s="118">
        <f t="shared" si="25"/>
        <v>0</v>
      </c>
      <c r="S52" s="118">
        <f t="shared" si="25"/>
        <v>0</v>
      </c>
      <c r="T52" s="118">
        <f t="shared" si="25"/>
        <v>0</v>
      </c>
      <c r="U52" s="118">
        <f t="shared" si="25"/>
        <v>0</v>
      </c>
      <c r="V52" s="118">
        <f t="shared" si="25"/>
        <v>0</v>
      </c>
      <c r="W52" s="118">
        <f t="shared" si="25"/>
        <v>0</v>
      </c>
      <c r="X52" s="118">
        <f t="shared" si="25"/>
        <v>0</v>
      </c>
      <c r="Y52" s="118">
        <f t="shared" si="25"/>
        <v>0</v>
      </c>
      <c r="Z52" s="118">
        <f t="shared" si="25"/>
        <v>0</v>
      </c>
      <c r="AA52" s="118">
        <f t="shared" ref="AA52" si="26">SUM(AA49:AA51)</f>
        <v>0</v>
      </c>
      <c r="AB52" s="117">
        <f>SUM(B52:AA52)</f>
        <v>0</v>
      </c>
    </row>
    <row r="53" spans="1:28" x14ac:dyDescent="0.35">
      <c r="A53" s="123" t="s">
        <v>16</v>
      </c>
      <c r="B53" s="118">
        <f>+B52</f>
        <v>0</v>
      </c>
      <c r="C53" s="118">
        <f>B53+C52</f>
        <v>0</v>
      </c>
      <c r="D53" s="118">
        <f t="shared" ref="D53:AA53" si="27">C53+D52</f>
        <v>0</v>
      </c>
      <c r="E53" s="118">
        <f t="shared" si="27"/>
        <v>0</v>
      </c>
      <c r="F53" s="118">
        <f t="shared" si="27"/>
        <v>0</v>
      </c>
      <c r="G53" s="118">
        <f t="shared" si="27"/>
        <v>0</v>
      </c>
      <c r="H53" s="118">
        <f t="shared" si="27"/>
        <v>0</v>
      </c>
      <c r="I53" s="118">
        <f t="shared" si="27"/>
        <v>0</v>
      </c>
      <c r="J53" s="118">
        <f t="shared" si="27"/>
        <v>0</v>
      </c>
      <c r="K53" s="118">
        <f t="shared" si="27"/>
        <v>0</v>
      </c>
      <c r="L53" s="118">
        <f t="shared" si="27"/>
        <v>0</v>
      </c>
      <c r="M53" s="118">
        <f t="shared" si="27"/>
        <v>0</v>
      </c>
      <c r="N53" s="118">
        <f t="shared" si="27"/>
        <v>0</v>
      </c>
      <c r="O53" s="118">
        <f t="shared" si="27"/>
        <v>0</v>
      </c>
      <c r="P53" s="118">
        <f t="shared" si="27"/>
        <v>0</v>
      </c>
      <c r="Q53" s="118">
        <f t="shared" si="27"/>
        <v>0</v>
      </c>
      <c r="R53" s="118">
        <f t="shared" si="27"/>
        <v>0</v>
      </c>
      <c r="S53" s="118">
        <f t="shared" si="27"/>
        <v>0</v>
      </c>
      <c r="T53" s="118">
        <f t="shared" si="27"/>
        <v>0</v>
      </c>
      <c r="U53" s="118">
        <f t="shared" si="27"/>
        <v>0</v>
      </c>
      <c r="V53" s="118">
        <f t="shared" si="27"/>
        <v>0</v>
      </c>
      <c r="W53" s="118">
        <f t="shared" si="27"/>
        <v>0</v>
      </c>
      <c r="X53" s="118">
        <f t="shared" si="27"/>
        <v>0</v>
      </c>
      <c r="Y53" s="118">
        <f t="shared" si="27"/>
        <v>0</v>
      </c>
      <c r="Z53" s="118">
        <f t="shared" si="27"/>
        <v>0</v>
      </c>
      <c r="AA53" s="118">
        <f t="shared" si="27"/>
        <v>0</v>
      </c>
      <c r="AB53" s="117"/>
    </row>
    <row r="54" spans="1:28" x14ac:dyDescent="0.35">
      <c r="A54" s="123"/>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7"/>
    </row>
    <row r="55" spans="1:28" x14ac:dyDescent="0.35">
      <c r="A55" s="123" t="s">
        <v>17</v>
      </c>
      <c r="B55" s="117">
        <f t="shared" ref="B55:Y55" si="28">B35-B52</f>
        <v>0</v>
      </c>
      <c r="C55" s="117">
        <f>C35-C52</f>
        <v>0</v>
      </c>
      <c r="D55" s="117">
        <f t="shared" si="28"/>
        <v>0</v>
      </c>
      <c r="E55" s="117">
        <f t="shared" si="28"/>
        <v>0</v>
      </c>
      <c r="F55" s="117">
        <f t="shared" si="28"/>
        <v>0</v>
      </c>
      <c r="G55" s="117">
        <f t="shared" si="28"/>
        <v>0</v>
      </c>
      <c r="H55" s="117">
        <f t="shared" si="28"/>
        <v>0</v>
      </c>
      <c r="I55" s="117">
        <f t="shared" si="28"/>
        <v>0</v>
      </c>
      <c r="J55" s="117">
        <f t="shared" si="28"/>
        <v>0</v>
      </c>
      <c r="K55" s="117">
        <f t="shared" si="28"/>
        <v>0</v>
      </c>
      <c r="L55" s="117">
        <f t="shared" si="28"/>
        <v>0</v>
      </c>
      <c r="M55" s="117">
        <f t="shared" si="28"/>
        <v>0</v>
      </c>
      <c r="N55" s="117">
        <f t="shared" si="28"/>
        <v>0</v>
      </c>
      <c r="O55" s="117">
        <f t="shared" si="28"/>
        <v>0</v>
      </c>
      <c r="P55" s="117">
        <f t="shared" si="28"/>
        <v>0</v>
      </c>
      <c r="Q55" s="117">
        <f t="shared" si="28"/>
        <v>0</v>
      </c>
      <c r="R55" s="117">
        <f t="shared" si="28"/>
        <v>0</v>
      </c>
      <c r="S55" s="117">
        <f t="shared" si="28"/>
        <v>0</v>
      </c>
      <c r="T55" s="117">
        <f t="shared" si="28"/>
        <v>0</v>
      </c>
      <c r="U55" s="117">
        <f t="shared" si="28"/>
        <v>0</v>
      </c>
      <c r="V55" s="117">
        <f t="shared" si="28"/>
        <v>0</v>
      </c>
      <c r="W55" s="117">
        <f t="shared" si="28"/>
        <v>0</v>
      </c>
      <c r="X55" s="117">
        <f t="shared" si="28"/>
        <v>0</v>
      </c>
      <c r="Y55" s="117">
        <f t="shared" si="28"/>
        <v>0</v>
      </c>
      <c r="Z55" s="117">
        <f>Z35-Z52</f>
        <v>0</v>
      </c>
      <c r="AA55" s="117">
        <f>AA35-AA52</f>
        <v>0</v>
      </c>
      <c r="AB55" s="117">
        <f>SUM(B55:AA55)</f>
        <v>0</v>
      </c>
    </row>
    <row r="56" spans="1:28" x14ac:dyDescent="0.35">
      <c r="A56" s="131">
        <v>3.5000000000000003E-2</v>
      </c>
      <c r="B56" s="137">
        <f t="shared" ref="B56:AA56" si="29">1/(1+$A$56)^B3</f>
        <v>1</v>
      </c>
      <c r="C56" s="137">
        <f t="shared" si="29"/>
        <v>0.96618357487922713</v>
      </c>
      <c r="D56" s="137">
        <f t="shared" si="29"/>
        <v>0.93351070036640305</v>
      </c>
      <c r="E56" s="137">
        <f t="shared" si="29"/>
        <v>0.90194270566802237</v>
      </c>
      <c r="F56" s="137">
        <f t="shared" si="29"/>
        <v>0.87144222769857238</v>
      </c>
      <c r="G56" s="137">
        <f t="shared" si="29"/>
        <v>0.84197316685852419</v>
      </c>
      <c r="H56" s="137">
        <f t="shared" si="29"/>
        <v>0.81350064430775282</v>
      </c>
      <c r="I56" s="137">
        <f t="shared" si="29"/>
        <v>0.78599096068381913</v>
      </c>
      <c r="J56" s="137">
        <f t="shared" si="29"/>
        <v>0.75941155621625056</v>
      </c>
      <c r="K56" s="137">
        <f t="shared" si="29"/>
        <v>0.73373097218961414</v>
      </c>
      <c r="L56" s="137">
        <f t="shared" si="29"/>
        <v>0.70891881370977217</v>
      </c>
      <c r="M56" s="137">
        <f t="shared" si="29"/>
        <v>0.68494571372924851</v>
      </c>
      <c r="N56" s="137">
        <f t="shared" si="29"/>
        <v>0.66178329828912896</v>
      </c>
      <c r="O56" s="137">
        <f t="shared" si="29"/>
        <v>0.63940415293635666</v>
      </c>
      <c r="P56" s="137">
        <f t="shared" si="29"/>
        <v>0.61778179027667302</v>
      </c>
      <c r="Q56" s="137">
        <f t="shared" si="29"/>
        <v>0.59689061862480497</v>
      </c>
      <c r="R56" s="137">
        <f t="shared" si="29"/>
        <v>0.57670591171478747</v>
      </c>
      <c r="S56" s="137">
        <f t="shared" si="29"/>
        <v>0.55720377943457733</v>
      </c>
      <c r="T56" s="137">
        <f t="shared" si="29"/>
        <v>0.53836113955031628</v>
      </c>
      <c r="U56" s="137">
        <f t="shared" si="29"/>
        <v>0.52015569038677911</v>
      </c>
      <c r="V56" s="137">
        <f t="shared" si="29"/>
        <v>0.50256588443167061</v>
      </c>
      <c r="W56" s="137">
        <f t="shared" si="29"/>
        <v>0.48557090283253213</v>
      </c>
      <c r="X56" s="137">
        <f t="shared" si="29"/>
        <v>0.46915063075606966</v>
      </c>
      <c r="Y56" s="137">
        <f t="shared" si="29"/>
        <v>0.45328563358074364</v>
      </c>
      <c r="Z56" s="137">
        <f t="shared" si="29"/>
        <v>0.43795713389443841</v>
      </c>
      <c r="AA56" s="137">
        <f t="shared" si="29"/>
        <v>0.42314698926998884</v>
      </c>
      <c r="AB56" s="117"/>
    </row>
    <row r="57" spans="1:28" x14ac:dyDescent="0.35">
      <c r="A57" s="132">
        <v>1.4999999999999999E-2</v>
      </c>
      <c r="B57" s="137">
        <f t="shared" ref="B57:AA57" si="30">1/(1+$A$57)^B3</f>
        <v>1</v>
      </c>
      <c r="C57" s="137">
        <f t="shared" si="30"/>
        <v>0.98522167487684742</v>
      </c>
      <c r="D57" s="137">
        <f t="shared" si="30"/>
        <v>0.9706617486471405</v>
      </c>
      <c r="E57" s="137">
        <f t="shared" si="30"/>
        <v>0.95631699374102519</v>
      </c>
      <c r="F57" s="137">
        <f t="shared" si="30"/>
        <v>0.94218423028672449</v>
      </c>
      <c r="G57" s="137">
        <f t="shared" si="30"/>
        <v>0.92826032540563996</v>
      </c>
      <c r="H57" s="137">
        <f t="shared" si="30"/>
        <v>0.91454219251787205</v>
      </c>
      <c r="I57" s="137">
        <f t="shared" si="30"/>
        <v>0.90102679065800217</v>
      </c>
      <c r="J57" s="137">
        <f t="shared" si="30"/>
        <v>0.88771112380098749</v>
      </c>
      <c r="K57" s="137">
        <f t="shared" si="30"/>
        <v>0.87459224019801729</v>
      </c>
      <c r="L57" s="137">
        <f t="shared" si="30"/>
        <v>0.86166723172218462</v>
      </c>
      <c r="M57" s="137">
        <f t="shared" si="30"/>
        <v>0.8489332332238273</v>
      </c>
      <c r="N57" s="137">
        <f t="shared" si="30"/>
        <v>0.83638742189539661</v>
      </c>
      <c r="O57" s="137">
        <f t="shared" si="30"/>
        <v>0.82402701664571099</v>
      </c>
      <c r="P57" s="137">
        <f t="shared" si="30"/>
        <v>0.81184927748345925</v>
      </c>
      <c r="Q57" s="137">
        <f t="shared" si="30"/>
        <v>0.79985150490981216</v>
      </c>
      <c r="R57" s="137">
        <f t="shared" si="30"/>
        <v>0.78803103932001206</v>
      </c>
      <c r="S57" s="137">
        <f t="shared" si="30"/>
        <v>0.77638526041380518</v>
      </c>
      <c r="T57" s="137">
        <f t="shared" si="30"/>
        <v>0.76491158661458636</v>
      </c>
      <c r="U57" s="137">
        <f t="shared" si="30"/>
        <v>0.7536074744971295</v>
      </c>
      <c r="V57" s="137">
        <f t="shared" si="30"/>
        <v>0.74247041822377313</v>
      </c>
      <c r="W57" s="137">
        <f t="shared" si="30"/>
        <v>0.73149794898893916</v>
      </c>
      <c r="X57" s="137">
        <f t="shared" si="30"/>
        <v>0.72068763447186135</v>
      </c>
      <c r="Y57" s="137">
        <f t="shared" si="30"/>
        <v>0.71003707829740037</v>
      </c>
      <c r="Z57" s="137">
        <f t="shared" si="30"/>
        <v>0.69954391950482808</v>
      </c>
      <c r="AA57" s="137">
        <f t="shared" si="30"/>
        <v>0.68920583202446117</v>
      </c>
      <c r="AB57" s="117"/>
    </row>
    <row r="58" spans="1:28" x14ac:dyDescent="0.35">
      <c r="A58" s="123" t="s">
        <v>3</v>
      </c>
      <c r="B58" s="117">
        <f>((B55+B51)*B56)-(B51*B57)</f>
        <v>0</v>
      </c>
      <c r="C58" s="117">
        <f t="shared" ref="C58:AA58" si="31">((C55+C51)*C56)-(C51*C57)</f>
        <v>0</v>
      </c>
      <c r="D58" s="117">
        <f t="shared" si="31"/>
        <v>0</v>
      </c>
      <c r="E58" s="117">
        <f t="shared" si="31"/>
        <v>0</v>
      </c>
      <c r="F58" s="117">
        <f t="shared" si="31"/>
        <v>0</v>
      </c>
      <c r="G58" s="117">
        <f t="shared" si="31"/>
        <v>0</v>
      </c>
      <c r="H58" s="117">
        <f t="shared" si="31"/>
        <v>0</v>
      </c>
      <c r="I58" s="117">
        <f t="shared" si="31"/>
        <v>0</v>
      </c>
      <c r="J58" s="117">
        <f t="shared" si="31"/>
        <v>0</v>
      </c>
      <c r="K58" s="117">
        <f t="shared" si="31"/>
        <v>0</v>
      </c>
      <c r="L58" s="117">
        <f t="shared" si="31"/>
        <v>0</v>
      </c>
      <c r="M58" s="117">
        <f t="shared" si="31"/>
        <v>0</v>
      </c>
      <c r="N58" s="117">
        <f t="shared" si="31"/>
        <v>0</v>
      </c>
      <c r="O58" s="117">
        <f t="shared" si="31"/>
        <v>0</v>
      </c>
      <c r="P58" s="117">
        <f t="shared" si="31"/>
        <v>0</v>
      </c>
      <c r="Q58" s="117">
        <f t="shared" si="31"/>
        <v>0</v>
      </c>
      <c r="R58" s="117">
        <f t="shared" si="31"/>
        <v>0</v>
      </c>
      <c r="S58" s="117">
        <f t="shared" si="31"/>
        <v>0</v>
      </c>
      <c r="T58" s="117">
        <f t="shared" si="31"/>
        <v>0</v>
      </c>
      <c r="U58" s="117">
        <f t="shared" si="31"/>
        <v>0</v>
      </c>
      <c r="V58" s="117">
        <f t="shared" si="31"/>
        <v>0</v>
      </c>
      <c r="W58" s="117">
        <f t="shared" si="31"/>
        <v>0</v>
      </c>
      <c r="X58" s="117">
        <f t="shared" si="31"/>
        <v>0</v>
      </c>
      <c r="Y58" s="117">
        <f t="shared" si="31"/>
        <v>0</v>
      </c>
      <c r="Z58" s="117">
        <f t="shared" si="31"/>
        <v>0</v>
      </c>
      <c r="AA58" s="117">
        <f t="shared" si="31"/>
        <v>0</v>
      </c>
      <c r="AB58" s="117">
        <f>SUM(B58:AA58)</f>
        <v>0</v>
      </c>
    </row>
    <row r="59" spans="1:28" x14ac:dyDescent="0.35">
      <c r="A59" s="123"/>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row>
    <row r="60" spans="1:28" x14ac:dyDescent="0.35">
      <c r="A60" s="123" t="s">
        <v>4</v>
      </c>
      <c r="B60" s="117">
        <f>+B58</f>
        <v>0</v>
      </c>
      <c r="C60" s="117">
        <f>B60+C58</f>
        <v>0</v>
      </c>
      <c r="D60" s="117">
        <f t="shared" ref="D60:AA60" si="32">C60+D58</f>
        <v>0</v>
      </c>
      <c r="E60" s="117">
        <f t="shared" si="32"/>
        <v>0</v>
      </c>
      <c r="F60" s="117">
        <f t="shared" si="32"/>
        <v>0</v>
      </c>
      <c r="G60" s="117">
        <f t="shared" si="32"/>
        <v>0</v>
      </c>
      <c r="H60" s="117">
        <f t="shared" si="32"/>
        <v>0</v>
      </c>
      <c r="I60" s="117">
        <f t="shared" si="32"/>
        <v>0</v>
      </c>
      <c r="J60" s="117">
        <f t="shared" si="32"/>
        <v>0</v>
      </c>
      <c r="K60" s="117">
        <f t="shared" si="32"/>
        <v>0</v>
      </c>
      <c r="L60" s="117">
        <f t="shared" si="32"/>
        <v>0</v>
      </c>
      <c r="M60" s="117">
        <f t="shared" si="32"/>
        <v>0</v>
      </c>
      <c r="N60" s="117">
        <f t="shared" si="32"/>
        <v>0</v>
      </c>
      <c r="O60" s="117">
        <f t="shared" si="32"/>
        <v>0</v>
      </c>
      <c r="P60" s="117">
        <f t="shared" si="32"/>
        <v>0</v>
      </c>
      <c r="Q60" s="117">
        <f t="shared" si="32"/>
        <v>0</v>
      </c>
      <c r="R60" s="117">
        <f t="shared" si="32"/>
        <v>0</v>
      </c>
      <c r="S60" s="117">
        <f t="shared" si="32"/>
        <v>0</v>
      </c>
      <c r="T60" s="117">
        <f t="shared" si="32"/>
        <v>0</v>
      </c>
      <c r="U60" s="117">
        <f t="shared" si="32"/>
        <v>0</v>
      </c>
      <c r="V60" s="117">
        <f t="shared" si="32"/>
        <v>0</v>
      </c>
      <c r="W60" s="117">
        <f t="shared" si="32"/>
        <v>0</v>
      </c>
      <c r="X60" s="117">
        <f t="shared" si="32"/>
        <v>0</v>
      </c>
      <c r="Y60" s="117">
        <f t="shared" si="32"/>
        <v>0</v>
      </c>
      <c r="Z60" s="117">
        <f t="shared" si="32"/>
        <v>0</v>
      </c>
      <c r="AA60" s="117">
        <f t="shared" si="32"/>
        <v>0</v>
      </c>
      <c r="AB60" s="117"/>
    </row>
    <row r="61" spans="1:28" ht="18.5" x14ac:dyDescent="0.45">
      <c r="A61" s="133" t="s">
        <v>56</v>
      </c>
      <c r="B61" s="138">
        <f>AB58</f>
        <v>0</v>
      </c>
    </row>
    <row r="62" spans="1:28" ht="18.5" x14ac:dyDescent="0.45">
      <c r="A62" s="133" t="s">
        <v>57</v>
      </c>
      <c r="B62" s="138">
        <f>NPV(A56,B49:AA49)</f>
        <v>0</v>
      </c>
    </row>
    <row r="63" spans="1:28" ht="20.5" x14ac:dyDescent="0.55000000000000004">
      <c r="A63" s="133" t="s">
        <v>74</v>
      </c>
      <c r="B63" s="138">
        <f>AB45/1000</f>
        <v>0</v>
      </c>
    </row>
    <row r="64" spans="1:28" ht="18.5" x14ac:dyDescent="0.45">
      <c r="A64" s="133" t="s">
        <v>58</v>
      </c>
      <c r="B64" s="138">
        <f>NPV(A56,B50:AA50)</f>
        <v>0</v>
      </c>
    </row>
    <row r="65" spans="1:2" ht="18.5" x14ac:dyDescent="0.45">
      <c r="A65" s="133" t="s">
        <v>59</v>
      </c>
      <c r="B65" s="138">
        <f>NPV(A57,B51:AA51)</f>
        <v>0</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showInputMessage="1" showErrorMessage="1" prompt="Select a year" xr:uid="{4A4F2817-5BD6-4CB4-9971-7BA5F19B6920}">
          <x14:formula1>
            <xm:f>'Rebased Costs'!$A$3:$A$9</xm:f>
          </x14:formula1>
          <xm:sqref>B1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42D27-5DBF-4171-B120-FF26743D1E6A}">
  <dimension ref="A1:AB65"/>
  <sheetViews>
    <sheetView zoomScale="85" zoomScaleNormal="85" workbookViewId="0">
      <pane xSplit="1" ySplit="4" topLeftCell="O34" activePane="bottomRight" state="frozen"/>
      <selection activeCell="AB7" sqref="AB7:AB9"/>
      <selection pane="topRight" activeCell="AB7" sqref="AB7:AB9"/>
      <selection pane="bottomLeft" activeCell="AB7" sqref="AB7:AB9"/>
      <selection pane="bottomRight" activeCell="V58" sqref="V58"/>
    </sheetView>
  </sheetViews>
  <sheetFormatPr defaultRowHeight="14.5" x14ac:dyDescent="0.35"/>
  <cols>
    <col min="1" max="1" width="62.6328125" style="1" bestFit="1" customWidth="1"/>
    <col min="2" max="2" width="19.6328125" bestFit="1" customWidth="1"/>
    <col min="3" max="26" width="15.36328125" bestFit="1" customWidth="1"/>
    <col min="27" max="27" width="15.36328125" customWidth="1"/>
    <col min="28" max="28" width="15.36328125" bestFit="1" customWidth="1"/>
  </cols>
  <sheetData>
    <row r="1" spans="1:28" ht="24" customHeight="1" x14ac:dyDescent="0.45">
      <c r="A1" s="106" t="s">
        <v>71</v>
      </c>
      <c r="B1" s="85">
        <v>2025</v>
      </c>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20"/>
    </row>
    <row r="2" spans="1:28" ht="15" thickBot="1" x14ac:dyDescent="0.4">
      <c r="A2" s="107" t="s">
        <v>0</v>
      </c>
      <c r="B2" s="74"/>
      <c r="C2" s="75"/>
      <c r="D2" s="75"/>
      <c r="E2" s="76"/>
      <c r="F2" s="121"/>
      <c r="G2" s="121"/>
      <c r="H2" s="121"/>
      <c r="I2" s="121"/>
      <c r="J2" s="121"/>
      <c r="K2" s="121"/>
      <c r="L2" s="121"/>
      <c r="M2" s="121"/>
      <c r="N2" s="121"/>
      <c r="O2" s="121"/>
      <c r="P2" s="121"/>
      <c r="Q2" s="121"/>
      <c r="R2" s="121"/>
      <c r="S2" s="121"/>
      <c r="T2" s="121"/>
      <c r="U2" s="121"/>
      <c r="V2" s="121"/>
      <c r="W2" s="121"/>
      <c r="X2" s="121"/>
      <c r="Y2" s="121"/>
      <c r="Z2" s="121"/>
      <c r="AA2" s="121"/>
      <c r="AB2" s="122"/>
    </row>
    <row r="3" spans="1:28" x14ac:dyDescent="0.35">
      <c r="A3" s="108" t="s">
        <v>1</v>
      </c>
      <c r="B3" s="111">
        <v>0</v>
      </c>
      <c r="C3" s="111">
        <f>B3+1</f>
        <v>1</v>
      </c>
      <c r="D3" s="111">
        <f t="shared" ref="D3:S4" si="0">C3+1</f>
        <v>2</v>
      </c>
      <c r="E3" s="111">
        <f t="shared" si="0"/>
        <v>3</v>
      </c>
      <c r="F3" s="112">
        <f t="shared" si="0"/>
        <v>4</v>
      </c>
      <c r="G3" s="112">
        <f t="shared" si="0"/>
        <v>5</v>
      </c>
      <c r="H3" s="112">
        <f t="shared" si="0"/>
        <v>6</v>
      </c>
      <c r="I3" s="112">
        <f t="shared" si="0"/>
        <v>7</v>
      </c>
      <c r="J3" s="112">
        <f t="shared" si="0"/>
        <v>8</v>
      </c>
      <c r="K3" s="112">
        <f t="shared" si="0"/>
        <v>9</v>
      </c>
      <c r="L3" s="112">
        <f t="shared" si="0"/>
        <v>10</v>
      </c>
      <c r="M3" s="112">
        <f t="shared" si="0"/>
        <v>11</v>
      </c>
      <c r="N3" s="112">
        <f t="shared" si="0"/>
        <v>12</v>
      </c>
      <c r="O3" s="112">
        <f t="shared" si="0"/>
        <v>13</v>
      </c>
      <c r="P3" s="112">
        <f t="shared" si="0"/>
        <v>14</v>
      </c>
      <c r="Q3" s="112">
        <f t="shared" si="0"/>
        <v>15</v>
      </c>
      <c r="R3" s="112">
        <f t="shared" si="0"/>
        <v>16</v>
      </c>
      <c r="S3" s="112">
        <f t="shared" si="0"/>
        <v>17</v>
      </c>
      <c r="T3" s="112">
        <f t="shared" ref="T3:Z4" si="1">S3+1</f>
        <v>18</v>
      </c>
      <c r="U3" s="112">
        <f t="shared" si="1"/>
        <v>19</v>
      </c>
      <c r="V3" s="112">
        <f t="shared" si="1"/>
        <v>20</v>
      </c>
      <c r="W3" s="112">
        <f t="shared" si="1"/>
        <v>21</v>
      </c>
      <c r="X3" s="112">
        <f t="shared" si="1"/>
        <v>22</v>
      </c>
      <c r="Y3" s="112">
        <f t="shared" si="1"/>
        <v>23</v>
      </c>
      <c r="Z3" s="112">
        <f t="shared" si="1"/>
        <v>24</v>
      </c>
      <c r="AA3" s="112">
        <f>Z3+1</f>
        <v>25</v>
      </c>
      <c r="AB3" s="113" t="s">
        <v>2</v>
      </c>
    </row>
    <row r="4" spans="1:28" x14ac:dyDescent="0.35">
      <c r="A4" s="109"/>
      <c r="B4" s="114">
        <f>B1</f>
        <v>2025</v>
      </c>
      <c r="C4" s="115">
        <f>B4+1</f>
        <v>2026</v>
      </c>
      <c r="D4" s="115">
        <f t="shared" si="0"/>
        <v>2027</v>
      </c>
      <c r="E4" s="115">
        <f t="shared" si="0"/>
        <v>2028</v>
      </c>
      <c r="F4" s="115">
        <f t="shared" si="0"/>
        <v>2029</v>
      </c>
      <c r="G4" s="115">
        <f t="shared" si="0"/>
        <v>2030</v>
      </c>
      <c r="H4" s="115">
        <f t="shared" si="0"/>
        <v>2031</v>
      </c>
      <c r="I4" s="115">
        <f t="shared" si="0"/>
        <v>2032</v>
      </c>
      <c r="J4" s="115">
        <f t="shared" si="0"/>
        <v>2033</v>
      </c>
      <c r="K4" s="115">
        <f t="shared" si="0"/>
        <v>2034</v>
      </c>
      <c r="L4" s="115">
        <f t="shared" si="0"/>
        <v>2035</v>
      </c>
      <c r="M4" s="115">
        <f t="shared" si="0"/>
        <v>2036</v>
      </c>
      <c r="N4" s="115">
        <f t="shared" si="0"/>
        <v>2037</v>
      </c>
      <c r="O4" s="115">
        <f t="shared" si="0"/>
        <v>2038</v>
      </c>
      <c r="P4" s="115">
        <f t="shared" si="0"/>
        <v>2039</v>
      </c>
      <c r="Q4" s="115">
        <f t="shared" si="0"/>
        <v>2040</v>
      </c>
      <c r="R4" s="115">
        <f t="shared" si="0"/>
        <v>2041</v>
      </c>
      <c r="S4" s="115">
        <f t="shared" si="0"/>
        <v>2042</v>
      </c>
      <c r="T4" s="115">
        <f t="shared" si="1"/>
        <v>2043</v>
      </c>
      <c r="U4" s="115">
        <f t="shared" si="1"/>
        <v>2044</v>
      </c>
      <c r="V4" s="115">
        <f t="shared" si="1"/>
        <v>2045</v>
      </c>
      <c r="W4" s="115">
        <f t="shared" si="1"/>
        <v>2046</v>
      </c>
      <c r="X4" s="115">
        <f t="shared" si="1"/>
        <v>2047</v>
      </c>
      <c r="Y4" s="115">
        <f t="shared" si="1"/>
        <v>2048</v>
      </c>
      <c r="Z4" s="115">
        <f t="shared" si="1"/>
        <v>2049</v>
      </c>
      <c r="AA4" s="115">
        <f>Z4+1</f>
        <v>2050</v>
      </c>
      <c r="AB4" s="116"/>
    </row>
    <row r="5" spans="1:28" ht="18.5" x14ac:dyDescent="0.45">
      <c r="A5" s="110" t="s">
        <v>9</v>
      </c>
      <c r="B5" s="117"/>
      <c r="C5" s="118"/>
      <c r="D5" s="118"/>
      <c r="E5" s="118"/>
      <c r="F5" s="118"/>
      <c r="G5" s="118"/>
      <c r="H5" s="118"/>
      <c r="I5" s="118"/>
      <c r="J5" s="118"/>
      <c r="K5" s="118"/>
      <c r="L5" s="118"/>
      <c r="M5" s="118"/>
      <c r="N5" s="118"/>
      <c r="O5" s="118"/>
      <c r="P5" s="118"/>
      <c r="Q5" s="118"/>
      <c r="R5" s="118"/>
      <c r="S5" s="118"/>
      <c r="T5" s="118"/>
      <c r="U5" s="118"/>
      <c r="V5" s="118"/>
      <c r="W5" s="118"/>
      <c r="X5" s="118"/>
      <c r="Y5" s="118"/>
      <c r="Z5" s="118"/>
      <c r="AA5" s="118"/>
      <c r="AB5" s="117"/>
    </row>
    <row r="6" spans="1:28" x14ac:dyDescent="0.35">
      <c r="A6" s="88"/>
      <c r="B6" s="90"/>
      <c r="C6" s="90"/>
      <c r="D6" s="91"/>
      <c r="E6" s="91"/>
      <c r="F6" s="91"/>
      <c r="G6" s="91"/>
      <c r="H6" s="91"/>
      <c r="I6" s="91"/>
      <c r="J6" s="91"/>
      <c r="K6" s="91"/>
      <c r="L6" s="91"/>
      <c r="M6" s="91"/>
      <c r="N6" s="91"/>
      <c r="O6" s="91"/>
      <c r="P6" s="91"/>
      <c r="Q6" s="91"/>
      <c r="R6" s="91"/>
      <c r="S6" s="91"/>
      <c r="T6" s="91"/>
      <c r="U6" s="91"/>
      <c r="V6" s="91"/>
      <c r="W6" s="91"/>
      <c r="X6" s="91"/>
      <c r="Y6" s="91"/>
      <c r="Z6" s="91"/>
      <c r="AA6" s="91"/>
      <c r="AB6" s="117">
        <f>SUM(B6:AA6)</f>
        <v>0</v>
      </c>
    </row>
    <row r="7" spans="1:28" x14ac:dyDescent="0.35">
      <c r="A7" s="88"/>
      <c r="B7" s="90"/>
      <c r="C7" s="90"/>
      <c r="D7" s="91"/>
      <c r="E7" s="91"/>
      <c r="F7" s="91"/>
      <c r="G7" s="91"/>
      <c r="H7" s="91"/>
      <c r="I7" s="91"/>
      <c r="J7" s="91"/>
      <c r="K7" s="91"/>
      <c r="L7" s="91"/>
      <c r="M7" s="91"/>
      <c r="N7" s="91"/>
      <c r="O7" s="91"/>
      <c r="P7" s="91"/>
      <c r="Q7" s="91"/>
      <c r="R7" s="91"/>
      <c r="S7" s="91"/>
      <c r="T7" s="91"/>
      <c r="U7" s="91"/>
      <c r="V7" s="91"/>
      <c r="W7" s="91"/>
      <c r="X7" s="91"/>
      <c r="Y7" s="91"/>
      <c r="Z7" s="91"/>
      <c r="AA7" s="91"/>
      <c r="AB7" s="117">
        <f>SUM(B7:AA7)</f>
        <v>0</v>
      </c>
    </row>
    <row r="8" spans="1:28" x14ac:dyDescent="0.35">
      <c r="A8" s="88"/>
      <c r="B8" s="90"/>
      <c r="C8" s="90"/>
      <c r="D8" s="91"/>
      <c r="E8" s="91"/>
      <c r="F8" s="91"/>
      <c r="G8" s="91"/>
      <c r="H8" s="91"/>
      <c r="I8" s="91"/>
      <c r="J8" s="91"/>
      <c r="K8" s="91"/>
      <c r="L8" s="91"/>
      <c r="M8" s="91"/>
      <c r="N8" s="91"/>
      <c r="O8" s="91"/>
      <c r="P8" s="91"/>
      <c r="Q8" s="91"/>
      <c r="R8" s="91"/>
      <c r="S8" s="91"/>
      <c r="T8" s="91"/>
      <c r="U8" s="91"/>
      <c r="V8" s="91"/>
      <c r="W8" s="91"/>
      <c r="X8" s="91"/>
      <c r="Y8" s="91"/>
      <c r="Z8" s="91"/>
      <c r="AA8" s="91"/>
      <c r="AB8" s="117">
        <f t="shared" ref="AB8:AB9" si="2">SUM(B8:AA8)</f>
        <v>0</v>
      </c>
    </row>
    <row r="9" spans="1:28" x14ac:dyDescent="0.35">
      <c r="A9" s="88"/>
      <c r="B9" s="90"/>
      <c r="C9" s="90"/>
      <c r="D9" s="91"/>
      <c r="E9" s="91"/>
      <c r="F9" s="91"/>
      <c r="G9" s="91"/>
      <c r="H9" s="91"/>
      <c r="I9" s="91"/>
      <c r="J9" s="91"/>
      <c r="K9" s="91"/>
      <c r="L9" s="91"/>
      <c r="M9" s="91"/>
      <c r="N9" s="91"/>
      <c r="O9" s="91"/>
      <c r="P9" s="91"/>
      <c r="Q9" s="91"/>
      <c r="R9" s="91"/>
      <c r="S9" s="91"/>
      <c r="T9" s="91"/>
      <c r="U9" s="91"/>
      <c r="V9" s="91"/>
      <c r="W9" s="91"/>
      <c r="X9" s="91"/>
      <c r="Y9" s="91"/>
      <c r="Z9" s="91"/>
      <c r="AA9" s="91"/>
      <c r="AB9" s="117">
        <f t="shared" si="2"/>
        <v>0</v>
      </c>
    </row>
    <row r="10" spans="1:28" x14ac:dyDescent="0.35">
      <c r="A10" s="88"/>
      <c r="B10" s="90"/>
      <c r="C10" s="90"/>
      <c r="D10" s="91"/>
      <c r="E10" s="91"/>
      <c r="F10" s="91"/>
      <c r="G10" s="91"/>
      <c r="H10" s="91"/>
      <c r="I10" s="91"/>
      <c r="J10" s="91"/>
      <c r="K10" s="91"/>
      <c r="L10" s="91"/>
      <c r="M10" s="91"/>
      <c r="N10" s="91"/>
      <c r="O10" s="91"/>
      <c r="P10" s="91"/>
      <c r="Q10" s="91"/>
      <c r="R10" s="91"/>
      <c r="S10" s="91"/>
      <c r="T10" s="91"/>
      <c r="U10" s="91"/>
      <c r="V10" s="91"/>
      <c r="W10" s="91"/>
      <c r="X10" s="91"/>
      <c r="Y10" s="91"/>
      <c r="Z10" s="91"/>
      <c r="AA10" s="91"/>
      <c r="AB10" s="117">
        <f t="shared" ref="AB10:AB18" si="3">SUM(B10:AA10)</f>
        <v>0</v>
      </c>
    </row>
    <row r="11" spans="1:28" x14ac:dyDescent="0.35">
      <c r="A11" s="88"/>
      <c r="B11" s="90"/>
      <c r="C11" s="90"/>
      <c r="D11" s="91"/>
      <c r="E11" s="91"/>
      <c r="F11" s="91"/>
      <c r="G11" s="91"/>
      <c r="H11" s="91"/>
      <c r="I11" s="91"/>
      <c r="J11" s="91"/>
      <c r="K11" s="91"/>
      <c r="L11" s="91"/>
      <c r="M11" s="91"/>
      <c r="N11" s="91"/>
      <c r="O11" s="91"/>
      <c r="P11" s="91"/>
      <c r="Q11" s="91"/>
      <c r="R11" s="91"/>
      <c r="S11" s="91"/>
      <c r="T11" s="91"/>
      <c r="U11" s="91"/>
      <c r="V11" s="91"/>
      <c r="W11" s="91"/>
      <c r="X11" s="91"/>
      <c r="Y11" s="91"/>
      <c r="Z11" s="91"/>
      <c r="AA11" s="91"/>
      <c r="AB11" s="117">
        <f t="shared" si="3"/>
        <v>0</v>
      </c>
    </row>
    <row r="12" spans="1:28" x14ac:dyDescent="0.35">
      <c r="A12" s="88"/>
      <c r="B12" s="90"/>
      <c r="C12" s="90"/>
      <c r="D12" s="91"/>
      <c r="E12" s="91"/>
      <c r="F12" s="91"/>
      <c r="G12" s="91"/>
      <c r="H12" s="91"/>
      <c r="I12" s="91"/>
      <c r="J12" s="91"/>
      <c r="K12" s="91"/>
      <c r="L12" s="91"/>
      <c r="M12" s="91"/>
      <c r="N12" s="91"/>
      <c r="O12" s="91"/>
      <c r="P12" s="91"/>
      <c r="Q12" s="91"/>
      <c r="R12" s="91"/>
      <c r="S12" s="91"/>
      <c r="T12" s="91"/>
      <c r="U12" s="91"/>
      <c r="V12" s="91"/>
      <c r="W12" s="91"/>
      <c r="X12" s="91"/>
      <c r="Y12" s="91"/>
      <c r="Z12" s="91"/>
      <c r="AA12" s="91"/>
      <c r="AB12" s="117">
        <f t="shared" si="3"/>
        <v>0</v>
      </c>
    </row>
    <row r="13" spans="1:28" x14ac:dyDescent="0.35">
      <c r="A13" s="88"/>
      <c r="B13" s="90"/>
      <c r="C13" s="90"/>
      <c r="D13" s="91"/>
      <c r="E13" s="91"/>
      <c r="F13" s="91"/>
      <c r="G13" s="91"/>
      <c r="H13" s="91"/>
      <c r="I13" s="91"/>
      <c r="J13" s="91"/>
      <c r="K13" s="91"/>
      <c r="L13" s="91"/>
      <c r="M13" s="91"/>
      <c r="N13" s="91"/>
      <c r="O13" s="91"/>
      <c r="P13" s="91"/>
      <c r="Q13" s="91"/>
      <c r="R13" s="91"/>
      <c r="S13" s="91"/>
      <c r="T13" s="91"/>
      <c r="U13" s="91"/>
      <c r="V13" s="91"/>
      <c r="W13" s="91"/>
      <c r="X13" s="91"/>
      <c r="Y13" s="91"/>
      <c r="Z13" s="91"/>
      <c r="AA13" s="91"/>
      <c r="AB13" s="117">
        <f t="shared" si="3"/>
        <v>0</v>
      </c>
    </row>
    <row r="14" spans="1:28" x14ac:dyDescent="0.35">
      <c r="A14" s="88"/>
      <c r="B14" s="90"/>
      <c r="C14" s="90"/>
      <c r="D14" s="91"/>
      <c r="E14" s="91"/>
      <c r="F14" s="91"/>
      <c r="G14" s="91"/>
      <c r="H14" s="91"/>
      <c r="I14" s="91"/>
      <c r="J14" s="91"/>
      <c r="K14" s="91"/>
      <c r="L14" s="91"/>
      <c r="M14" s="91"/>
      <c r="N14" s="91"/>
      <c r="O14" s="91"/>
      <c r="P14" s="91"/>
      <c r="Q14" s="91"/>
      <c r="R14" s="91"/>
      <c r="S14" s="91"/>
      <c r="T14" s="91"/>
      <c r="U14" s="91"/>
      <c r="V14" s="91"/>
      <c r="W14" s="91"/>
      <c r="X14" s="91"/>
      <c r="Y14" s="91"/>
      <c r="Z14" s="91"/>
      <c r="AA14" s="91"/>
      <c r="AB14" s="117">
        <f t="shared" si="3"/>
        <v>0</v>
      </c>
    </row>
    <row r="15" spans="1:28" x14ac:dyDescent="0.35">
      <c r="A15" s="88"/>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117">
        <f t="shared" si="3"/>
        <v>0</v>
      </c>
    </row>
    <row r="16" spans="1:28" x14ac:dyDescent="0.35">
      <c r="A16" s="123" t="s">
        <v>73</v>
      </c>
      <c r="B16" s="125">
        <f>SUM(B6:B15)</f>
        <v>0</v>
      </c>
      <c r="C16" s="125">
        <f>SUM(C6:C15)</f>
        <v>0</v>
      </c>
      <c r="D16" s="125">
        <f t="shared" ref="D16:AA16" si="4">SUM(D6:D15)</f>
        <v>0</v>
      </c>
      <c r="E16" s="125">
        <f t="shared" si="4"/>
        <v>0</v>
      </c>
      <c r="F16" s="125">
        <f t="shared" si="4"/>
        <v>0</v>
      </c>
      <c r="G16" s="125">
        <f t="shared" si="4"/>
        <v>0</v>
      </c>
      <c r="H16" s="125">
        <f t="shared" si="4"/>
        <v>0</v>
      </c>
      <c r="I16" s="125">
        <f t="shared" si="4"/>
        <v>0</v>
      </c>
      <c r="J16" s="125">
        <f t="shared" si="4"/>
        <v>0</v>
      </c>
      <c r="K16" s="125">
        <f t="shared" si="4"/>
        <v>0</v>
      </c>
      <c r="L16" s="125">
        <f t="shared" si="4"/>
        <v>0</v>
      </c>
      <c r="M16" s="125">
        <f t="shared" si="4"/>
        <v>0</v>
      </c>
      <c r="N16" s="125">
        <f t="shared" si="4"/>
        <v>0</v>
      </c>
      <c r="O16" s="125">
        <f t="shared" si="4"/>
        <v>0</v>
      </c>
      <c r="P16" s="125">
        <f t="shared" si="4"/>
        <v>0</v>
      </c>
      <c r="Q16" s="125">
        <f t="shared" si="4"/>
        <v>0</v>
      </c>
      <c r="R16" s="125">
        <f t="shared" si="4"/>
        <v>0</v>
      </c>
      <c r="S16" s="125">
        <f t="shared" si="4"/>
        <v>0</v>
      </c>
      <c r="T16" s="125">
        <f t="shared" si="4"/>
        <v>0</v>
      </c>
      <c r="U16" s="125">
        <f t="shared" si="4"/>
        <v>0</v>
      </c>
      <c r="V16" s="125">
        <f t="shared" si="4"/>
        <v>0</v>
      </c>
      <c r="W16" s="125">
        <f t="shared" si="4"/>
        <v>0</v>
      </c>
      <c r="X16" s="125">
        <f t="shared" si="4"/>
        <v>0</v>
      </c>
      <c r="Y16" s="125">
        <f t="shared" si="4"/>
        <v>0</v>
      </c>
      <c r="Z16" s="125">
        <f t="shared" si="4"/>
        <v>0</v>
      </c>
      <c r="AA16" s="125">
        <f t="shared" si="4"/>
        <v>0</v>
      </c>
      <c r="AB16" s="117">
        <f t="shared" si="3"/>
        <v>0</v>
      </c>
    </row>
    <row r="17" spans="1:28" x14ac:dyDescent="0.35">
      <c r="A17" s="124">
        <v>0.05</v>
      </c>
      <c r="B17" s="126">
        <f>B16*$A$17</f>
        <v>0</v>
      </c>
      <c r="C17" s="126">
        <f>C16*$A$17</f>
        <v>0</v>
      </c>
      <c r="D17" s="126">
        <f t="shared" ref="D17:AA17" si="5">D16*$A$17</f>
        <v>0</v>
      </c>
      <c r="E17" s="126">
        <f t="shared" si="5"/>
        <v>0</v>
      </c>
      <c r="F17" s="126">
        <f t="shared" si="5"/>
        <v>0</v>
      </c>
      <c r="G17" s="126">
        <f t="shared" si="5"/>
        <v>0</v>
      </c>
      <c r="H17" s="126">
        <f t="shared" si="5"/>
        <v>0</v>
      </c>
      <c r="I17" s="126">
        <f t="shared" si="5"/>
        <v>0</v>
      </c>
      <c r="J17" s="126">
        <f t="shared" si="5"/>
        <v>0</v>
      </c>
      <c r="K17" s="126">
        <f t="shared" si="5"/>
        <v>0</v>
      </c>
      <c r="L17" s="126">
        <f t="shared" si="5"/>
        <v>0</v>
      </c>
      <c r="M17" s="126">
        <f t="shared" si="5"/>
        <v>0</v>
      </c>
      <c r="N17" s="126">
        <f t="shared" si="5"/>
        <v>0</v>
      </c>
      <c r="O17" s="126">
        <f t="shared" si="5"/>
        <v>0</v>
      </c>
      <c r="P17" s="126">
        <f t="shared" si="5"/>
        <v>0</v>
      </c>
      <c r="Q17" s="126">
        <f t="shared" si="5"/>
        <v>0</v>
      </c>
      <c r="R17" s="126">
        <f t="shared" si="5"/>
        <v>0</v>
      </c>
      <c r="S17" s="126">
        <f t="shared" si="5"/>
        <v>0</v>
      </c>
      <c r="T17" s="126">
        <f t="shared" si="5"/>
        <v>0</v>
      </c>
      <c r="U17" s="126">
        <f t="shared" si="5"/>
        <v>0</v>
      </c>
      <c r="V17" s="126">
        <f t="shared" si="5"/>
        <v>0</v>
      </c>
      <c r="W17" s="126">
        <f t="shared" si="5"/>
        <v>0</v>
      </c>
      <c r="X17" s="126">
        <f t="shared" si="5"/>
        <v>0</v>
      </c>
      <c r="Y17" s="126">
        <f t="shared" si="5"/>
        <v>0</v>
      </c>
      <c r="Z17" s="126">
        <f t="shared" si="5"/>
        <v>0</v>
      </c>
      <c r="AA17" s="126">
        <f t="shared" si="5"/>
        <v>0</v>
      </c>
      <c r="AB17" s="117">
        <f t="shared" si="3"/>
        <v>0</v>
      </c>
    </row>
    <row r="18" spans="1:28" x14ac:dyDescent="0.35">
      <c r="A18" s="123" t="s">
        <v>7</v>
      </c>
      <c r="B18" s="126">
        <f>SUM(B16:B17)</f>
        <v>0</v>
      </c>
      <c r="C18" s="126">
        <f t="shared" ref="C18:AA18" si="6">SUM(C16:C17)</f>
        <v>0</v>
      </c>
      <c r="D18" s="126">
        <f t="shared" si="6"/>
        <v>0</v>
      </c>
      <c r="E18" s="126">
        <f t="shared" si="6"/>
        <v>0</v>
      </c>
      <c r="F18" s="126">
        <f t="shared" si="6"/>
        <v>0</v>
      </c>
      <c r="G18" s="126">
        <f t="shared" si="6"/>
        <v>0</v>
      </c>
      <c r="H18" s="126">
        <f t="shared" si="6"/>
        <v>0</v>
      </c>
      <c r="I18" s="126">
        <f t="shared" si="6"/>
        <v>0</v>
      </c>
      <c r="J18" s="126">
        <f t="shared" si="6"/>
        <v>0</v>
      </c>
      <c r="K18" s="126">
        <f t="shared" si="6"/>
        <v>0</v>
      </c>
      <c r="L18" s="126">
        <f t="shared" si="6"/>
        <v>0</v>
      </c>
      <c r="M18" s="126">
        <f t="shared" si="6"/>
        <v>0</v>
      </c>
      <c r="N18" s="126">
        <f t="shared" si="6"/>
        <v>0</v>
      </c>
      <c r="O18" s="126">
        <f t="shared" si="6"/>
        <v>0</v>
      </c>
      <c r="P18" s="126">
        <f t="shared" si="6"/>
        <v>0</v>
      </c>
      <c r="Q18" s="126">
        <f t="shared" si="6"/>
        <v>0</v>
      </c>
      <c r="R18" s="126">
        <f t="shared" si="6"/>
        <v>0</v>
      </c>
      <c r="S18" s="126">
        <f t="shared" si="6"/>
        <v>0</v>
      </c>
      <c r="T18" s="126">
        <f t="shared" si="6"/>
        <v>0</v>
      </c>
      <c r="U18" s="126">
        <f t="shared" si="6"/>
        <v>0</v>
      </c>
      <c r="V18" s="126">
        <f t="shared" si="6"/>
        <v>0</v>
      </c>
      <c r="W18" s="126">
        <f t="shared" si="6"/>
        <v>0</v>
      </c>
      <c r="X18" s="126">
        <f t="shared" si="6"/>
        <v>0</v>
      </c>
      <c r="Y18" s="126">
        <f t="shared" si="6"/>
        <v>0</v>
      </c>
      <c r="Z18" s="126">
        <f t="shared" si="6"/>
        <v>0</v>
      </c>
      <c r="AA18" s="126">
        <f t="shared" si="6"/>
        <v>0</v>
      </c>
      <c r="AB18" s="117">
        <f t="shared" si="3"/>
        <v>0</v>
      </c>
    </row>
    <row r="19" spans="1:28" x14ac:dyDescent="0.35">
      <c r="A19" s="123" t="s">
        <v>8</v>
      </c>
      <c r="B19" s="126">
        <f>+B18</f>
        <v>0</v>
      </c>
      <c r="C19" s="126">
        <f>B19+C18</f>
        <v>0</v>
      </c>
      <c r="D19" s="126">
        <f>C19+D18</f>
        <v>0</v>
      </c>
      <c r="E19" s="126">
        <f t="shared" ref="E19:AA19" si="7">D19+E18</f>
        <v>0</v>
      </c>
      <c r="F19" s="126">
        <f t="shared" si="7"/>
        <v>0</v>
      </c>
      <c r="G19" s="126">
        <f t="shared" si="7"/>
        <v>0</v>
      </c>
      <c r="H19" s="126">
        <f t="shared" si="7"/>
        <v>0</v>
      </c>
      <c r="I19" s="126">
        <f t="shared" si="7"/>
        <v>0</v>
      </c>
      <c r="J19" s="126">
        <f t="shared" si="7"/>
        <v>0</v>
      </c>
      <c r="K19" s="126">
        <f t="shared" si="7"/>
        <v>0</v>
      </c>
      <c r="L19" s="126">
        <f t="shared" si="7"/>
        <v>0</v>
      </c>
      <c r="M19" s="126">
        <f t="shared" si="7"/>
        <v>0</v>
      </c>
      <c r="N19" s="126">
        <f t="shared" si="7"/>
        <v>0</v>
      </c>
      <c r="O19" s="126">
        <f t="shared" si="7"/>
        <v>0</v>
      </c>
      <c r="P19" s="126">
        <f t="shared" si="7"/>
        <v>0</v>
      </c>
      <c r="Q19" s="126">
        <f t="shared" si="7"/>
        <v>0</v>
      </c>
      <c r="R19" s="126">
        <f t="shared" si="7"/>
        <v>0</v>
      </c>
      <c r="S19" s="126">
        <f t="shared" si="7"/>
        <v>0</v>
      </c>
      <c r="T19" s="126">
        <f t="shared" si="7"/>
        <v>0</v>
      </c>
      <c r="U19" s="126">
        <f t="shared" si="7"/>
        <v>0</v>
      </c>
      <c r="V19" s="126">
        <f t="shared" si="7"/>
        <v>0</v>
      </c>
      <c r="W19" s="126">
        <f t="shared" si="7"/>
        <v>0</v>
      </c>
      <c r="X19" s="126">
        <f t="shared" si="7"/>
        <v>0</v>
      </c>
      <c r="Y19" s="126">
        <f t="shared" si="7"/>
        <v>0</v>
      </c>
      <c r="Z19" s="126">
        <f t="shared" si="7"/>
        <v>0</v>
      </c>
      <c r="AA19" s="126">
        <f t="shared" si="7"/>
        <v>0</v>
      </c>
      <c r="AB19" s="117"/>
    </row>
    <row r="20" spans="1:28" ht="18.5" x14ac:dyDescent="0.45">
      <c r="A20" s="110" t="s">
        <v>10</v>
      </c>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c r="AA20" s="127"/>
      <c r="AB20" s="117"/>
    </row>
    <row r="21" spans="1:28" x14ac:dyDescent="0.35">
      <c r="A21" s="88"/>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117">
        <f>SUM(B21:AA21)</f>
        <v>0</v>
      </c>
    </row>
    <row r="22" spans="1:28" x14ac:dyDescent="0.35">
      <c r="A22" s="88"/>
      <c r="B22" s="89"/>
      <c r="C22" s="89"/>
      <c r="D22" s="89"/>
      <c r="E22" s="89"/>
      <c r="F22" s="89"/>
      <c r="G22" s="89"/>
      <c r="H22" s="89"/>
      <c r="I22" s="89"/>
      <c r="J22" s="89"/>
      <c r="K22" s="89"/>
      <c r="L22" s="89"/>
      <c r="M22" s="89"/>
      <c r="N22" s="89"/>
      <c r="O22" s="89"/>
      <c r="P22" s="89"/>
      <c r="Q22" s="89"/>
      <c r="R22" s="89"/>
      <c r="S22" s="89"/>
      <c r="T22" s="89"/>
      <c r="U22" s="89"/>
      <c r="V22" s="89"/>
      <c r="W22" s="89"/>
      <c r="X22" s="89"/>
      <c r="Y22" s="89"/>
      <c r="Z22" s="89"/>
      <c r="AA22" s="89"/>
      <c r="AB22" s="117">
        <f t="shared" ref="AB22:AB30" si="8">SUM(B22:AA22)</f>
        <v>0</v>
      </c>
    </row>
    <row r="23" spans="1:28" x14ac:dyDescent="0.35">
      <c r="A23" s="88"/>
      <c r="B23" s="89"/>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117">
        <f t="shared" si="8"/>
        <v>0</v>
      </c>
    </row>
    <row r="24" spans="1:28" x14ac:dyDescent="0.35">
      <c r="A24" s="88"/>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117">
        <f t="shared" si="8"/>
        <v>0</v>
      </c>
    </row>
    <row r="25" spans="1:28" x14ac:dyDescent="0.35">
      <c r="A25" s="88"/>
      <c r="B25" s="89"/>
      <c r="C25" s="89"/>
      <c r="D25" s="89"/>
      <c r="E25" s="89"/>
      <c r="F25" s="89"/>
      <c r="G25" s="89"/>
      <c r="H25" s="89"/>
      <c r="I25" s="89"/>
      <c r="J25" s="89"/>
      <c r="K25" s="89"/>
      <c r="L25" s="89"/>
      <c r="M25" s="89"/>
      <c r="N25" s="89"/>
      <c r="O25" s="89"/>
      <c r="P25" s="89"/>
      <c r="Q25" s="89"/>
      <c r="R25" s="89"/>
      <c r="S25" s="89"/>
      <c r="T25" s="89"/>
      <c r="U25" s="89"/>
      <c r="V25" s="89"/>
      <c r="W25" s="89"/>
      <c r="X25" s="89"/>
      <c r="Y25" s="89"/>
      <c r="Z25" s="89"/>
      <c r="AA25" s="89"/>
      <c r="AB25" s="117">
        <f t="shared" si="8"/>
        <v>0</v>
      </c>
    </row>
    <row r="26" spans="1:28" x14ac:dyDescent="0.35">
      <c r="A26" s="88"/>
      <c r="B26" s="89"/>
      <c r="C26" s="89"/>
      <c r="D26" s="89"/>
      <c r="E26" s="89"/>
      <c r="F26" s="89"/>
      <c r="G26" s="89"/>
      <c r="H26" s="89"/>
      <c r="I26" s="89"/>
      <c r="J26" s="89"/>
      <c r="K26" s="89"/>
      <c r="L26" s="89"/>
      <c r="M26" s="89"/>
      <c r="N26" s="89"/>
      <c r="O26" s="89"/>
      <c r="P26" s="89"/>
      <c r="Q26" s="89"/>
      <c r="R26" s="89"/>
      <c r="S26" s="89"/>
      <c r="T26" s="89"/>
      <c r="U26" s="89"/>
      <c r="V26" s="89"/>
      <c r="W26" s="89"/>
      <c r="X26" s="89"/>
      <c r="Y26" s="89"/>
      <c r="Z26" s="89"/>
      <c r="AA26" s="89"/>
      <c r="AB26" s="117">
        <f t="shared" si="8"/>
        <v>0</v>
      </c>
    </row>
    <row r="27" spans="1:28" x14ac:dyDescent="0.35">
      <c r="A27" s="88"/>
      <c r="B27" s="89"/>
      <c r="C27" s="89"/>
      <c r="D27" s="89"/>
      <c r="E27" s="89"/>
      <c r="F27" s="89"/>
      <c r="G27" s="89"/>
      <c r="H27" s="89"/>
      <c r="I27" s="89"/>
      <c r="J27" s="89"/>
      <c r="K27" s="89"/>
      <c r="L27" s="89"/>
      <c r="M27" s="89"/>
      <c r="N27" s="89"/>
      <c r="O27" s="89"/>
      <c r="P27" s="89"/>
      <c r="Q27" s="89"/>
      <c r="R27" s="89"/>
      <c r="S27" s="89"/>
      <c r="T27" s="89"/>
      <c r="U27" s="89"/>
      <c r="V27" s="89"/>
      <c r="W27" s="89"/>
      <c r="X27" s="89"/>
      <c r="Y27" s="89"/>
      <c r="Z27" s="89"/>
      <c r="AA27" s="89"/>
      <c r="AB27" s="117">
        <f t="shared" si="8"/>
        <v>0</v>
      </c>
    </row>
    <row r="28" spans="1:28" x14ac:dyDescent="0.35">
      <c r="A28" s="88"/>
      <c r="B28" s="89"/>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117">
        <f t="shared" si="8"/>
        <v>0</v>
      </c>
    </row>
    <row r="29" spans="1:28" x14ac:dyDescent="0.35">
      <c r="A29" s="88"/>
      <c r="B29" s="89"/>
      <c r="C29" s="89"/>
      <c r="D29" s="89"/>
      <c r="E29" s="89"/>
      <c r="F29" s="89"/>
      <c r="G29" s="89"/>
      <c r="H29" s="89"/>
      <c r="I29" s="89"/>
      <c r="J29" s="89"/>
      <c r="K29" s="89"/>
      <c r="L29" s="89"/>
      <c r="M29" s="89"/>
      <c r="N29" s="89"/>
      <c r="O29" s="89"/>
      <c r="P29" s="89"/>
      <c r="Q29" s="89"/>
      <c r="R29" s="89"/>
      <c r="S29" s="89"/>
      <c r="T29" s="89"/>
      <c r="U29" s="89"/>
      <c r="V29" s="89"/>
      <c r="W29" s="89"/>
      <c r="X29" s="89"/>
      <c r="Y29" s="89"/>
      <c r="Z29" s="89"/>
      <c r="AA29" s="89"/>
      <c r="AB29" s="117">
        <f t="shared" si="8"/>
        <v>0</v>
      </c>
    </row>
    <row r="30" spans="1:28" x14ac:dyDescent="0.35">
      <c r="A30" s="88"/>
      <c r="B30" s="89"/>
      <c r="C30" s="89"/>
      <c r="D30" s="89"/>
      <c r="E30" s="89"/>
      <c r="F30" s="89"/>
      <c r="G30" s="89"/>
      <c r="H30" s="89"/>
      <c r="I30" s="89"/>
      <c r="J30" s="89"/>
      <c r="K30" s="89"/>
      <c r="L30" s="89"/>
      <c r="M30" s="89"/>
      <c r="N30" s="89"/>
      <c r="O30" s="89"/>
      <c r="P30" s="89"/>
      <c r="Q30" s="89"/>
      <c r="R30" s="89"/>
      <c r="S30" s="89"/>
      <c r="T30" s="89"/>
      <c r="U30" s="89"/>
      <c r="V30" s="89"/>
      <c r="W30" s="89"/>
      <c r="X30" s="89"/>
      <c r="Y30" s="89"/>
      <c r="Z30" s="89"/>
      <c r="AA30" s="89"/>
      <c r="AB30" s="117">
        <f t="shared" si="8"/>
        <v>0</v>
      </c>
    </row>
    <row r="31" spans="1:28" x14ac:dyDescent="0.35">
      <c r="A31" s="88"/>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117">
        <f>SUM(B31:AA31)</f>
        <v>0</v>
      </c>
    </row>
    <row r="32" spans="1:28" x14ac:dyDescent="0.35">
      <c r="A32" s="88"/>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117">
        <f>SUM(B32:AA32)</f>
        <v>0</v>
      </c>
    </row>
    <row r="33" spans="1:28" x14ac:dyDescent="0.35">
      <c r="A33" s="123" t="s">
        <v>11</v>
      </c>
      <c r="B33" s="126">
        <f t="shared" ref="B33:AA33" si="9">SUM(B21:B32)</f>
        <v>0</v>
      </c>
      <c r="C33" s="126">
        <f t="shared" si="9"/>
        <v>0</v>
      </c>
      <c r="D33" s="126">
        <f t="shared" si="9"/>
        <v>0</v>
      </c>
      <c r="E33" s="126">
        <f t="shared" si="9"/>
        <v>0</v>
      </c>
      <c r="F33" s="126">
        <f t="shared" si="9"/>
        <v>0</v>
      </c>
      <c r="G33" s="126">
        <f t="shared" si="9"/>
        <v>0</v>
      </c>
      <c r="H33" s="126">
        <f t="shared" si="9"/>
        <v>0</v>
      </c>
      <c r="I33" s="126">
        <f t="shared" si="9"/>
        <v>0</v>
      </c>
      <c r="J33" s="126">
        <f t="shared" si="9"/>
        <v>0</v>
      </c>
      <c r="K33" s="126">
        <f t="shared" si="9"/>
        <v>0</v>
      </c>
      <c r="L33" s="126">
        <f t="shared" si="9"/>
        <v>0</v>
      </c>
      <c r="M33" s="126">
        <f t="shared" si="9"/>
        <v>0</v>
      </c>
      <c r="N33" s="126">
        <f t="shared" si="9"/>
        <v>0</v>
      </c>
      <c r="O33" s="126">
        <f t="shared" si="9"/>
        <v>0</v>
      </c>
      <c r="P33" s="126">
        <f t="shared" si="9"/>
        <v>0</v>
      </c>
      <c r="Q33" s="126">
        <f t="shared" si="9"/>
        <v>0</v>
      </c>
      <c r="R33" s="126">
        <f t="shared" si="9"/>
        <v>0</v>
      </c>
      <c r="S33" s="126">
        <f t="shared" si="9"/>
        <v>0</v>
      </c>
      <c r="T33" s="126">
        <f t="shared" si="9"/>
        <v>0</v>
      </c>
      <c r="U33" s="126">
        <f t="shared" si="9"/>
        <v>0</v>
      </c>
      <c r="V33" s="126">
        <f t="shared" si="9"/>
        <v>0</v>
      </c>
      <c r="W33" s="126">
        <f t="shared" si="9"/>
        <v>0</v>
      </c>
      <c r="X33" s="126">
        <f t="shared" si="9"/>
        <v>0</v>
      </c>
      <c r="Y33" s="126">
        <f t="shared" si="9"/>
        <v>0</v>
      </c>
      <c r="Z33" s="126">
        <f t="shared" si="9"/>
        <v>0</v>
      </c>
      <c r="AA33" s="126">
        <f t="shared" si="9"/>
        <v>0</v>
      </c>
      <c r="AB33" s="117">
        <f>SUM(B33:AA33)</f>
        <v>0</v>
      </c>
    </row>
    <row r="34" spans="1:28" x14ac:dyDescent="0.35">
      <c r="A34" s="123" t="s">
        <v>12</v>
      </c>
      <c r="B34" s="126">
        <f>+B33</f>
        <v>0</v>
      </c>
      <c r="C34" s="126">
        <f>B34+C33</f>
        <v>0</v>
      </c>
      <c r="D34" s="126">
        <f t="shared" ref="D34:AA34" si="10">C34+D33</f>
        <v>0</v>
      </c>
      <c r="E34" s="126">
        <f t="shared" si="10"/>
        <v>0</v>
      </c>
      <c r="F34" s="126">
        <f t="shared" si="10"/>
        <v>0</v>
      </c>
      <c r="G34" s="126">
        <f t="shared" si="10"/>
        <v>0</v>
      </c>
      <c r="H34" s="126">
        <f t="shared" si="10"/>
        <v>0</v>
      </c>
      <c r="I34" s="126">
        <f t="shared" si="10"/>
        <v>0</v>
      </c>
      <c r="J34" s="126">
        <f t="shared" si="10"/>
        <v>0</v>
      </c>
      <c r="K34" s="126">
        <f t="shared" si="10"/>
        <v>0</v>
      </c>
      <c r="L34" s="126">
        <f t="shared" si="10"/>
        <v>0</v>
      </c>
      <c r="M34" s="126">
        <f t="shared" si="10"/>
        <v>0</v>
      </c>
      <c r="N34" s="126">
        <f t="shared" si="10"/>
        <v>0</v>
      </c>
      <c r="O34" s="126">
        <f t="shared" si="10"/>
        <v>0</v>
      </c>
      <c r="P34" s="126">
        <f t="shared" si="10"/>
        <v>0</v>
      </c>
      <c r="Q34" s="126">
        <f t="shared" si="10"/>
        <v>0</v>
      </c>
      <c r="R34" s="126">
        <f t="shared" si="10"/>
        <v>0</v>
      </c>
      <c r="S34" s="126">
        <f t="shared" si="10"/>
        <v>0</v>
      </c>
      <c r="T34" s="126">
        <f t="shared" si="10"/>
        <v>0</v>
      </c>
      <c r="U34" s="126">
        <f t="shared" si="10"/>
        <v>0</v>
      </c>
      <c r="V34" s="126">
        <f t="shared" si="10"/>
        <v>0</v>
      </c>
      <c r="W34" s="126">
        <f t="shared" si="10"/>
        <v>0</v>
      </c>
      <c r="X34" s="126">
        <f t="shared" si="10"/>
        <v>0</v>
      </c>
      <c r="Y34" s="126">
        <f t="shared" si="10"/>
        <v>0</v>
      </c>
      <c r="Z34" s="126">
        <f t="shared" si="10"/>
        <v>0</v>
      </c>
      <c r="AA34" s="126">
        <f t="shared" si="10"/>
        <v>0</v>
      </c>
      <c r="AB34" s="117"/>
    </row>
    <row r="35" spans="1:28" x14ac:dyDescent="0.35">
      <c r="A35" s="123" t="s">
        <v>13</v>
      </c>
      <c r="B35" s="126">
        <f t="shared" ref="B35:AA35" si="11">B18+B33</f>
        <v>0</v>
      </c>
      <c r="C35" s="126">
        <f t="shared" si="11"/>
        <v>0</v>
      </c>
      <c r="D35" s="126">
        <f t="shared" si="11"/>
        <v>0</v>
      </c>
      <c r="E35" s="126">
        <f t="shared" si="11"/>
        <v>0</v>
      </c>
      <c r="F35" s="126">
        <f t="shared" si="11"/>
        <v>0</v>
      </c>
      <c r="G35" s="126">
        <f t="shared" si="11"/>
        <v>0</v>
      </c>
      <c r="H35" s="126">
        <f t="shared" si="11"/>
        <v>0</v>
      </c>
      <c r="I35" s="126">
        <f t="shared" si="11"/>
        <v>0</v>
      </c>
      <c r="J35" s="126">
        <f t="shared" si="11"/>
        <v>0</v>
      </c>
      <c r="K35" s="126">
        <f t="shared" si="11"/>
        <v>0</v>
      </c>
      <c r="L35" s="126">
        <f t="shared" si="11"/>
        <v>0</v>
      </c>
      <c r="M35" s="126">
        <f t="shared" si="11"/>
        <v>0</v>
      </c>
      <c r="N35" s="126">
        <f t="shared" si="11"/>
        <v>0</v>
      </c>
      <c r="O35" s="126">
        <f t="shared" si="11"/>
        <v>0</v>
      </c>
      <c r="P35" s="126">
        <f t="shared" si="11"/>
        <v>0</v>
      </c>
      <c r="Q35" s="126">
        <f t="shared" si="11"/>
        <v>0</v>
      </c>
      <c r="R35" s="126">
        <f t="shared" si="11"/>
        <v>0</v>
      </c>
      <c r="S35" s="126">
        <f t="shared" si="11"/>
        <v>0</v>
      </c>
      <c r="T35" s="126">
        <f t="shared" si="11"/>
        <v>0</v>
      </c>
      <c r="U35" s="126">
        <f t="shared" si="11"/>
        <v>0</v>
      </c>
      <c r="V35" s="126">
        <f t="shared" si="11"/>
        <v>0</v>
      </c>
      <c r="W35" s="126">
        <f t="shared" si="11"/>
        <v>0</v>
      </c>
      <c r="X35" s="126">
        <f t="shared" si="11"/>
        <v>0</v>
      </c>
      <c r="Y35" s="126">
        <f t="shared" si="11"/>
        <v>0</v>
      </c>
      <c r="Z35" s="126">
        <f t="shared" si="11"/>
        <v>0</v>
      </c>
      <c r="AA35" s="126">
        <f t="shared" si="11"/>
        <v>0</v>
      </c>
      <c r="AB35" s="117">
        <f>SUM(B35:AA35)</f>
        <v>0</v>
      </c>
    </row>
    <row r="36" spans="1:28" x14ac:dyDescent="0.35">
      <c r="A36" s="123" t="s">
        <v>14</v>
      </c>
      <c r="B36" s="126">
        <f>+B35</f>
        <v>0</v>
      </c>
      <c r="C36" s="126">
        <f>B36+C35</f>
        <v>0</v>
      </c>
      <c r="D36" s="126">
        <f t="shared" ref="D36:AA36" si="12">C36+D35</f>
        <v>0</v>
      </c>
      <c r="E36" s="126">
        <f t="shared" si="12"/>
        <v>0</v>
      </c>
      <c r="F36" s="126">
        <f t="shared" si="12"/>
        <v>0</v>
      </c>
      <c r="G36" s="126">
        <f t="shared" si="12"/>
        <v>0</v>
      </c>
      <c r="H36" s="126">
        <f t="shared" si="12"/>
        <v>0</v>
      </c>
      <c r="I36" s="126">
        <f t="shared" si="12"/>
        <v>0</v>
      </c>
      <c r="J36" s="126">
        <f t="shared" si="12"/>
        <v>0</v>
      </c>
      <c r="K36" s="126">
        <f t="shared" si="12"/>
        <v>0</v>
      </c>
      <c r="L36" s="126">
        <f t="shared" si="12"/>
        <v>0</v>
      </c>
      <c r="M36" s="126">
        <f t="shared" si="12"/>
        <v>0</v>
      </c>
      <c r="N36" s="126">
        <f t="shared" si="12"/>
        <v>0</v>
      </c>
      <c r="O36" s="126">
        <f t="shared" si="12"/>
        <v>0</v>
      </c>
      <c r="P36" s="126">
        <f t="shared" si="12"/>
        <v>0</v>
      </c>
      <c r="Q36" s="126">
        <f t="shared" si="12"/>
        <v>0</v>
      </c>
      <c r="R36" s="126">
        <f t="shared" si="12"/>
        <v>0</v>
      </c>
      <c r="S36" s="126">
        <f t="shared" si="12"/>
        <v>0</v>
      </c>
      <c r="T36" s="126">
        <f t="shared" si="12"/>
        <v>0</v>
      </c>
      <c r="U36" s="126">
        <f t="shared" si="12"/>
        <v>0</v>
      </c>
      <c r="V36" s="126">
        <f t="shared" si="12"/>
        <v>0</v>
      </c>
      <c r="W36" s="126">
        <f t="shared" si="12"/>
        <v>0</v>
      </c>
      <c r="X36" s="126">
        <f t="shared" si="12"/>
        <v>0</v>
      </c>
      <c r="Y36" s="126">
        <f t="shared" si="12"/>
        <v>0</v>
      </c>
      <c r="Z36" s="126">
        <f t="shared" si="12"/>
        <v>0</v>
      </c>
      <c r="AA36" s="126">
        <f t="shared" si="12"/>
        <v>0</v>
      </c>
      <c r="AB36" s="117"/>
    </row>
    <row r="37" spans="1:28" x14ac:dyDescent="0.35">
      <c r="A37" s="123"/>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7"/>
    </row>
    <row r="38" spans="1:28" ht="18.5" x14ac:dyDescent="0.45">
      <c r="A38" s="128" t="s">
        <v>5</v>
      </c>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c r="AA38" s="118"/>
      <c r="AB38" s="117"/>
    </row>
    <row r="39" spans="1:28" ht="15" thickBot="1" x14ac:dyDescent="0.4">
      <c r="A39" s="109" t="s">
        <v>60</v>
      </c>
      <c r="B39" s="2">
        <v>0</v>
      </c>
      <c r="C39" s="2">
        <f>B$39</f>
        <v>0</v>
      </c>
      <c r="D39" s="2">
        <f t="shared" ref="D39:AA39" si="13">C$39</f>
        <v>0</v>
      </c>
      <c r="E39" s="2">
        <f t="shared" si="13"/>
        <v>0</v>
      </c>
      <c r="F39" s="2">
        <f t="shared" si="13"/>
        <v>0</v>
      </c>
      <c r="G39" s="2">
        <f t="shared" si="13"/>
        <v>0</v>
      </c>
      <c r="H39" s="2">
        <f t="shared" si="13"/>
        <v>0</v>
      </c>
      <c r="I39" s="2">
        <f t="shared" si="13"/>
        <v>0</v>
      </c>
      <c r="J39" s="2">
        <f t="shared" si="13"/>
        <v>0</v>
      </c>
      <c r="K39" s="2">
        <f t="shared" si="13"/>
        <v>0</v>
      </c>
      <c r="L39" s="2">
        <f t="shared" si="13"/>
        <v>0</v>
      </c>
      <c r="M39" s="2">
        <f t="shared" si="13"/>
        <v>0</v>
      </c>
      <c r="N39" s="2">
        <f t="shared" si="13"/>
        <v>0</v>
      </c>
      <c r="O39" s="2">
        <f t="shared" si="13"/>
        <v>0</v>
      </c>
      <c r="P39" s="2">
        <f t="shared" si="13"/>
        <v>0</v>
      </c>
      <c r="Q39" s="2">
        <f t="shared" si="13"/>
        <v>0</v>
      </c>
      <c r="R39" s="2">
        <f t="shared" si="13"/>
        <v>0</v>
      </c>
      <c r="S39" s="2">
        <f t="shared" si="13"/>
        <v>0</v>
      </c>
      <c r="T39" s="2">
        <f t="shared" si="13"/>
        <v>0</v>
      </c>
      <c r="U39" s="2">
        <f t="shared" si="13"/>
        <v>0</v>
      </c>
      <c r="V39" s="2">
        <f t="shared" si="13"/>
        <v>0</v>
      </c>
      <c r="W39" s="2">
        <f t="shared" si="13"/>
        <v>0</v>
      </c>
      <c r="X39" s="2">
        <f t="shared" si="13"/>
        <v>0</v>
      </c>
      <c r="Y39" s="2">
        <f t="shared" si="13"/>
        <v>0</v>
      </c>
      <c r="Z39" s="2">
        <f t="shared" si="13"/>
        <v>0</v>
      </c>
      <c r="AA39" s="2">
        <f t="shared" si="13"/>
        <v>0</v>
      </c>
      <c r="AB39" s="117"/>
    </row>
    <row r="40" spans="1:28" ht="15" thickBot="1" x14ac:dyDescent="0.4">
      <c r="A40" s="129">
        <v>5.0000000000000001E-3</v>
      </c>
      <c r="B40" s="134">
        <v>0</v>
      </c>
      <c r="C40" s="86">
        <v>0</v>
      </c>
      <c r="D40" s="86">
        <f t="shared" ref="D40:AA40" si="14">IF(C40&lt;&gt;"", (C40)*(1-$A$40), 0)</f>
        <v>0</v>
      </c>
      <c r="E40" s="86">
        <f t="shared" si="14"/>
        <v>0</v>
      </c>
      <c r="F40" s="134">
        <f t="shared" si="14"/>
        <v>0</v>
      </c>
      <c r="G40" s="134">
        <f t="shared" si="14"/>
        <v>0</v>
      </c>
      <c r="H40" s="134">
        <f t="shared" si="14"/>
        <v>0</v>
      </c>
      <c r="I40" s="134">
        <f t="shared" si="14"/>
        <v>0</v>
      </c>
      <c r="J40" s="134">
        <f t="shared" si="14"/>
        <v>0</v>
      </c>
      <c r="K40" s="134">
        <f t="shared" si="14"/>
        <v>0</v>
      </c>
      <c r="L40" s="134">
        <f t="shared" si="14"/>
        <v>0</v>
      </c>
      <c r="M40" s="134">
        <f t="shared" si="14"/>
        <v>0</v>
      </c>
      <c r="N40" s="134">
        <f t="shared" si="14"/>
        <v>0</v>
      </c>
      <c r="O40" s="134">
        <f t="shared" si="14"/>
        <v>0</v>
      </c>
      <c r="P40" s="134">
        <f t="shared" si="14"/>
        <v>0</v>
      </c>
      <c r="Q40" s="134">
        <f t="shared" si="14"/>
        <v>0</v>
      </c>
      <c r="R40" s="134">
        <f t="shared" si="14"/>
        <v>0</v>
      </c>
      <c r="S40" s="134">
        <f t="shared" si="14"/>
        <v>0</v>
      </c>
      <c r="T40" s="134">
        <f t="shared" si="14"/>
        <v>0</v>
      </c>
      <c r="U40" s="134">
        <f t="shared" si="14"/>
        <v>0</v>
      </c>
      <c r="V40" s="134">
        <f t="shared" si="14"/>
        <v>0</v>
      </c>
      <c r="W40" s="134">
        <f t="shared" si="14"/>
        <v>0</v>
      </c>
      <c r="X40" s="134">
        <f t="shared" si="14"/>
        <v>0</v>
      </c>
      <c r="Y40" s="134">
        <f t="shared" si="14"/>
        <v>0</v>
      </c>
      <c r="Z40" s="134">
        <f t="shared" si="14"/>
        <v>0</v>
      </c>
      <c r="AA40" s="134">
        <f t="shared" si="14"/>
        <v>0</v>
      </c>
      <c r="AB40" s="117"/>
    </row>
    <row r="41" spans="1:28" x14ac:dyDescent="0.35">
      <c r="A41" s="109" t="s">
        <v>49</v>
      </c>
      <c r="B41" s="125">
        <f>B39-B40</f>
        <v>0</v>
      </c>
      <c r="C41" s="125">
        <f>C39-C40</f>
        <v>0</v>
      </c>
      <c r="D41" s="125">
        <f t="shared" ref="D41:AA41" si="15">D39-D40</f>
        <v>0</v>
      </c>
      <c r="E41" s="125">
        <f t="shared" si="15"/>
        <v>0</v>
      </c>
      <c r="F41" s="125">
        <f t="shared" si="15"/>
        <v>0</v>
      </c>
      <c r="G41" s="125">
        <f t="shared" si="15"/>
        <v>0</v>
      </c>
      <c r="H41" s="125">
        <f t="shared" si="15"/>
        <v>0</v>
      </c>
      <c r="I41" s="125">
        <f t="shared" si="15"/>
        <v>0</v>
      </c>
      <c r="J41" s="125">
        <f t="shared" si="15"/>
        <v>0</v>
      </c>
      <c r="K41" s="125">
        <f t="shared" si="15"/>
        <v>0</v>
      </c>
      <c r="L41" s="125">
        <f t="shared" si="15"/>
        <v>0</v>
      </c>
      <c r="M41" s="125">
        <f t="shared" si="15"/>
        <v>0</v>
      </c>
      <c r="N41" s="125">
        <f t="shared" si="15"/>
        <v>0</v>
      </c>
      <c r="O41" s="125">
        <f t="shared" si="15"/>
        <v>0</v>
      </c>
      <c r="P41" s="125">
        <f t="shared" si="15"/>
        <v>0</v>
      </c>
      <c r="Q41" s="125">
        <f t="shared" si="15"/>
        <v>0</v>
      </c>
      <c r="R41" s="125">
        <f t="shared" si="15"/>
        <v>0</v>
      </c>
      <c r="S41" s="125">
        <f t="shared" si="15"/>
        <v>0</v>
      </c>
      <c r="T41" s="125">
        <f t="shared" si="15"/>
        <v>0</v>
      </c>
      <c r="U41" s="125">
        <f t="shared" si="15"/>
        <v>0</v>
      </c>
      <c r="V41" s="125">
        <f t="shared" si="15"/>
        <v>0</v>
      </c>
      <c r="W41" s="125">
        <f t="shared" si="15"/>
        <v>0</v>
      </c>
      <c r="X41" s="125">
        <f t="shared" si="15"/>
        <v>0</v>
      </c>
      <c r="Y41" s="125">
        <f t="shared" si="15"/>
        <v>0</v>
      </c>
      <c r="Z41" s="125">
        <f t="shared" si="15"/>
        <v>0</v>
      </c>
      <c r="AA41" s="125">
        <f t="shared" si="15"/>
        <v>0</v>
      </c>
      <c r="AB41" s="117"/>
    </row>
    <row r="42" spans="1:28" x14ac:dyDescent="0.35">
      <c r="A42" s="109" t="s">
        <v>34</v>
      </c>
      <c r="B42" s="135">
        <f>_xlfn.XLOOKUP(VALUE(B$4),'Rebased Costs'!$13:$13,'Rebased Costs'!$15:$15,,FALSE)</f>
        <v>0.1475727045377121</v>
      </c>
      <c r="C42" s="135">
        <f>_xlfn.XLOOKUP(VALUE(LEFT(C$4,4)),'Rebased Costs'!$13:$13,'Rebased Costs'!$15:$15,,FALSE)</f>
        <v>0.13786702819018068</v>
      </c>
      <c r="D42" s="135">
        <f>_xlfn.XLOOKUP(VALUE(LEFT(D$4,4)),'Rebased Costs'!$13:$13,'Rebased Costs'!$15:$15,,FALSE)</f>
        <v>0.12376489877142084</v>
      </c>
      <c r="E42" s="135">
        <f>_xlfn.XLOOKUP(VALUE(LEFT(E$4,4)),'Rebased Costs'!$13:$13,'Rebased Costs'!$15:$15,,FALSE)</f>
        <v>0.11166174831535393</v>
      </c>
      <c r="F42" s="135">
        <f>_xlfn.XLOOKUP(VALUE(LEFT(F$4,4)),'Rebased Costs'!$13:$13,'Rebased Costs'!$15:$15,,FALSE)</f>
        <v>0.11158499436645147</v>
      </c>
      <c r="G42" s="135">
        <f>_xlfn.XLOOKUP(VALUE(LEFT(G$4,4)),'Rebased Costs'!$13:$13,'Rebased Costs'!$15:$15,,FALSE)</f>
        <v>0.11309724060443035</v>
      </c>
      <c r="H42" s="135">
        <f>_xlfn.XLOOKUP(VALUE(LEFT(H$4,4)),'Rebased Costs'!$13:$13,'Rebased Costs'!$15:$15,,FALSE)</f>
        <v>0.11685302411481187</v>
      </c>
      <c r="I42" s="135">
        <f>_xlfn.XLOOKUP(VALUE(LEFT(I$4,4)),'Rebased Costs'!$13:$13,'Rebased Costs'!$15:$15,,FALSE)</f>
        <v>0.11589924922337258</v>
      </c>
      <c r="J42" s="135">
        <f>_xlfn.XLOOKUP(VALUE(LEFT(J$4,4)),'Rebased Costs'!$13:$13,'Rebased Costs'!$15:$15,,FALSE)</f>
        <v>0.11371063087088633</v>
      </c>
      <c r="K42" s="135">
        <f>_xlfn.XLOOKUP(VALUE(LEFT(K$4,4)),'Rebased Costs'!$13:$13,'Rebased Costs'!$15:$15,,FALSE)</f>
        <v>0.11012189221852349</v>
      </c>
      <c r="L42" s="135">
        <f>_xlfn.XLOOKUP(VALUE(LEFT(L$4,4)),'Rebased Costs'!$13:$13,'Rebased Costs'!$15:$15,,FALSE)</f>
        <v>0.11438292960489774</v>
      </c>
      <c r="M42" s="135">
        <f>_xlfn.XLOOKUP(VALUE(LEFT(M$4,4)),'Rebased Costs'!$13:$13,'Rebased Costs'!$15:$15,,FALSE)</f>
        <v>0.11599256960077158</v>
      </c>
      <c r="N42" s="135">
        <f>_xlfn.XLOOKUP(VALUE(LEFT(N$4,4)),'Rebased Costs'!$13:$13,'Rebased Costs'!$15:$15,,FALSE)</f>
        <v>0.10954646366216782</v>
      </c>
      <c r="O42" s="135">
        <f>_xlfn.XLOOKUP(VALUE(LEFT(O$4,4)),'Rebased Costs'!$13:$13,'Rebased Costs'!$15:$15,,FALSE)</f>
        <v>0.11095720057214603</v>
      </c>
      <c r="P42" s="135">
        <f>_xlfn.XLOOKUP(VALUE(LEFT(P$4,4)),'Rebased Costs'!$13:$13,'Rebased Costs'!$15:$15,,FALSE)</f>
        <v>0.11243095653973495</v>
      </c>
      <c r="Q42" s="135">
        <f>_xlfn.XLOOKUP(VALUE(LEFT(Q$4,4)),'Rebased Costs'!$13:$13,'Rebased Costs'!$15:$15,,FALSE)</f>
        <v>0.11264525581166263</v>
      </c>
      <c r="R42" s="135">
        <f>_xlfn.XLOOKUP(VALUE(LEFT(R$4,4)),'Rebased Costs'!$13:$13,'Rebased Costs'!$15:$15,,FALSE)</f>
        <v>0.11311316910425102</v>
      </c>
      <c r="S42" s="135">
        <f>_xlfn.XLOOKUP(VALUE(LEFT(S$4,4)),'Rebased Costs'!$13:$13,'Rebased Costs'!$15:$15,,FALSE)</f>
        <v>0.11585618397278136</v>
      </c>
      <c r="T42" s="135">
        <f>_xlfn.XLOOKUP(VALUE(LEFT(T$4,4)),'Rebased Costs'!$13:$13,'Rebased Costs'!$15:$15,,FALSE)</f>
        <v>0.1133493014800363</v>
      </c>
      <c r="U42" s="135">
        <f>_xlfn.XLOOKUP(VALUE(LEFT(U$4,4)),'Rebased Costs'!$13:$13,'Rebased Costs'!$15:$15,,FALSE)</f>
        <v>0.11336266717341481</v>
      </c>
      <c r="V42" s="135">
        <f>_xlfn.XLOOKUP(VALUE(LEFT(V$4,4)),'Rebased Costs'!$13:$13,'Rebased Costs'!$15:$15,,FALSE)</f>
        <v>0.11189919625074496</v>
      </c>
      <c r="W42" s="135">
        <f>_xlfn.XLOOKUP(VALUE(LEFT(W$4,4)),'Rebased Costs'!$13:$13,'Rebased Costs'!$15:$15,,FALSE)</f>
        <v>0.10955976916829613</v>
      </c>
      <c r="X42" s="135">
        <f>_xlfn.XLOOKUP(VALUE(LEFT(X$4,4)),'Rebased Costs'!$13:$13,'Rebased Costs'!$15:$15,,FALSE)</f>
        <v>0.10768043759784149</v>
      </c>
      <c r="Y42" s="135">
        <f>_xlfn.XLOOKUP(VALUE(LEFT(Y$4,4)),'Rebased Costs'!$13:$13,'Rebased Costs'!$15:$15,,FALSE)</f>
        <v>0.11326495795107663</v>
      </c>
      <c r="Z42" s="135">
        <f>_xlfn.XLOOKUP(VALUE(LEFT(Z$4,4)),'Rebased Costs'!$13:$13,'Rebased Costs'!$15:$15,,FALSE)</f>
        <v>0.11260582617785954</v>
      </c>
      <c r="AA42" s="135">
        <f>_xlfn.XLOOKUP(VALUE(LEFT(AA$4,4)),'Rebased Costs'!$13:$13,'Rebased Costs'!$15:$15,,FALSE)</f>
        <v>0.10971356534786304</v>
      </c>
      <c r="AB42" s="117"/>
    </row>
    <row r="43" spans="1:28" ht="16.5" x14ac:dyDescent="0.45">
      <c r="A43" s="109" t="s">
        <v>51</v>
      </c>
      <c r="B43" s="136">
        <f>_xlfn.XLOOKUP(VALUE(LEFT(B$4,4)),'Rebased Costs'!$13:$13,'Rebased Costs'!$25:$25,,FALSE)</f>
        <v>0.20718478431050966</v>
      </c>
      <c r="C43" s="136">
        <f>_xlfn.XLOOKUP(VALUE(LEFT(C$4,4)),'Rebased Costs'!$13:$13,'Rebased Costs'!$25:$25,,FALSE)</f>
        <v>0.18722616777028214</v>
      </c>
      <c r="D43" s="136">
        <f>_xlfn.XLOOKUP(VALUE(LEFT(D$4,4)),'Rebased Costs'!$13:$13,'Rebased Costs'!$25:$25,,FALSE)</f>
        <v>0.16578237091636333</v>
      </c>
      <c r="E43" s="136">
        <f>_xlfn.XLOOKUP(VALUE(LEFT(E$4,4)),'Rebased Costs'!$13:$13,'Rebased Costs'!$25:$25,,FALSE)</f>
        <v>0.14274287704236066</v>
      </c>
      <c r="F43" s="136">
        <f>_xlfn.XLOOKUP(VALUE(LEFT(F$4,4)),'Rebased Costs'!$13:$13,'Rebased Costs'!$25:$25,,FALSE)</f>
        <v>0.11798894556342118</v>
      </c>
      <c r="G43" s="136">
        <f>_xlfn.XLOOKUP(VALUE(LEFT(G$4,4)),'Rebased Costs'!$13:$13,'Rebased Costs'!$25:$25,,FALSE)</f>
        <v>9.1393000052853668E-2</v>
      </c>
      <c r="H43" s="136">
        <f>_xlfn.XLOOKUP(VALUE(LEFT(H$4,4)),'Rebased Costs'!$13:$13,'Rebased Costs'!$25:$25,,FALSE)</f>
        <v>7.01399706451033E-2</v>
      </c>
      <c r="I43" s="136">
        <f>_xlfn.XLOOKUP(VALUE(LEFT(I$4,4)),'Rebased Costs'!$13:$13,'Rebased Costs'!$25:$25,,FALSE)</f>
        <v>5.3829237241920937E-2</v>
      </c>
      <c r="J43" s="136">
        <f>_xlfn.XLOOKUP(VALUE(LEFT(J$4,4)),'Rebased Costs'!$13:$13,'Rebased Costs'!$25:$25,,FALSE)</f>
        <v>4.1311491228137522E-2</v>
      </c>
      <c r="K43" s="136">
        <f>_xlfn.XLOOKUP(VALUE(LEFT(K$4,4)),'Rebased Costs'!$13:$13,'Rebased Costs'!$25:$25,,FALSE)</f>
        <v>3.1704690516465142E-2</v>
      </c>
      <c r="L43" s="136">
        <f>_xlfn.XLOOKUP(VALUE(LEFT(L$4,4)),'Rebased Costs'!$13:$13,'Rebased Costs'!$25:$25,,FALSE)</f>
        <v>2.4331907923483415E-2</v>
      </c>
      <c r="M43" s="136">
        <f>_xlfn.XLOOKUP(VALUE(LEFT(M$4,4)),'Rebased Costs'!$13:$13,'Rebased Costs'!$25:$25,,FALSE)</f>
        <v>1.8673632625097251E-2</v>
      </c>
      <c r="N43" s="136">
        <f>_xlfn.XLOOKUP(VALUE(LEFT(N$4,4)),'Rebased Costs'!$13:$13,'Rebased Costs'!$25:$25,,FALSE)</f>
        <v>1.4331163693108988E-2</v>
      </c>
      <c r="O43" s="136">
        <f>_xlfn.XLOOKUP(VALUE(LEFT(O$4,4)),'Rebased Costs'!$13:$13,'Rebased Costs'!$25:$25,,FALSE)</f>
        <v>1.0998516299536319E-2</v>
      </c>
      <c r="P43" s="136">
        <f>_xlfn.XLOOKUP(VALUE(LEFT(P$4,4)),'Rebased Costs'!$13:$13,'Rebased Costs'!$25:$25,,FALSE)</f>
        <v>8.4408610062372078E-3</v>
      </c>
      <c r="Q43" s="136">
        <f>_xlfn.XLOOKUP(VALUE(LEFT(Q$4,4)),'Rebased Costs'!$13:$13,'Rebased Costs'!$25:$25,,FALSE)</f>
        <v>6.4779769003587805E-3</v>
      </c>
      <c r="R43" s="136">
        <f>_xlfn.XLOOKUP(VALUE(LEFT(R$4,4)),'Rebased Costs'!$13:$13,'Rebased Costs'!$25:$25,,FALSE)</f>
        <v>6.1115430663522896E-3</v>
      </c>
      <c r="S43" s="136">
        <f>_xlfn.XLOOKUP(VALUE(LEFT(S$4,4)),'Rebased Costs'!$13:$13,'Rebased Costs'!$25:$25,,FALSE)</f>
        <v>3.8878448275416521E-3</v>
      </c>
      <c r="T43" s="136">
        <f>_xlfn.XLOOKUP(VALUE(LEFT(T$4,4)),'Rebased Costs'!$13:$13,'Rebased Costs'!$25:$25,,FALSE)</f>
        <v>2.9879564149106687E-3</v>
      </c>
      <c r="U43" s="136">
        <f>_xlfn.XLOOKUP(VALUE(LEFT(U$4,4)),'Rebased Costs'!$13:$13,'Rebased Costs'!$25:$25,,FALSE)</f>
        <v>2.1093064437426468E-3</v>
      </c>
      <c r="V43" s="136">
        <f>_xlfn.XLOOKUP(VALUE(LEFT(V$4,4)),'Rebased Costs'!$13:$13,'Rebased Costs'!$25:$25,,FALSE)</f>
        <v>1.3506219169588784E-3</v>
      </c>
      <c r="W43" s="136">
        <f>_xlfn.XLOOKUP(VALUE(LEFT(W$4,4)),'Rebased Costs'!$13:$13,'Rebased Costs'!$25:$25,,FALSE)</f>
        <v>1.3945885194798042E-3</v>
      </c>
      <c r="X43" s="136">
        <f>_xlfn.XLOOKUP(VALUE(LEFT(X$4,4)),'Rebased Costs'!$13:$13,'Rebased Costs'!$25:$25,,FALSE)</f>
        <v>1.3993051363904428E-3</v>
      </c>
      <c r="Y43" s="136">
        <f>_xlfn.XLOOKUP(VALUE(LEFT(Y$4,4)),'Rebased Costs'!$13:$13,'Rebased Costs'!$25:$25,,FALSE)</f>
        <v>1.4772591106795776E-3</v>
      </c>
      <c r="Z43" s="136">
        <f>_xlfn.XLOOKUP(VALUE(LEFT(Z$4,4)),'Rebased Costs'!$13:$13,'Rebased Costs'!$25:$25,,FALSE)</f>
        <v>1.5134477169513251E-3</v>
      </c>
      <c r="AA43" s="136">
        <f>_xlfn.XLOOKUP(VALUE(LEFT(AA$4,4)),'Rebased Costs'!$13:$13,'Rebased Costs'!$25:$25,,FALSE)</f>
        <v>1.3843550262030583E-3</v>
      </c>
      <c r="AB43" s="117"/>
    </row>
    <row r="44" spans="1:28" x14ac:dyDescent="0.35">
      <c r="A44" s="109" t="s">
        <v>48</v>
      </c>
      <c r="B44" s="137">
        <f>_xlfn.XLOOKUP(VALUE(LEFT(B$4,4)),'Rebased Costs'!$13:$13,'Rebased Costs'!$18:$18,,FALSE)</f>
        <v>0.30832812016201616</v>
      </c>
      <c r="C44" s="137">
        <f>_xlfn.XLOOKUP(VALUE(LEFT(C$4,4)),'Rebased Costs'!$13:$13,'Rebased Costs'!$18:$18,,FALSE)</f>
        <v>0.31284574829625816</v>
      </c>
      <c r="D44" s="137">
        <f>_xlfn.XLOOKUP(VALUE(LEFT(D$4,4)),'Rebased Costs'!$13:$13,'Rebased Costs'!$18:$18,,FALSE)</f>
        <v>0.31736337643050011</v>
      </c>
      <c r="E44" s="137">
        <f>_xlfn.XLOOKUP(VALUE(LEFT(E$4,4)),'Rebased Costs'!$13:$13,'Rebased Costs'!$18:$18,,FALSE)</f>
        <v>0.32301041159830263</v>
      </c>
      <c r="F44" s="137">
        <f>_xlfn.XLOOKUP(VALUE(LEFT(F$4,4)),'Rebased Costs'!$13:$13,'Rebased Costs'!$18:$18,,FALSE)</f>
        <v>0.32752803973254457</v>
      </c>
      <c r="G44" s="137">
        <f>_xlfn.XLOOKUP(VALUE(LEFT(G$4,4)),'Rebased Costs'!$13:$13,'Rebased Costs'!$18:$18,,FALSE)</f>
        <v>0.33204566786678663</v>
      </c>
      <c r="H44" s="137">
        <f>_xlfn.XLOOKUP(VALUE(LEFT(H$4,4)),'Rebased Costs'!$13:$13,'Rebased Costs'!$18:$18,,FALSE)</f>
        <v>0.33769270303458909</v>
      </c>
      <c r="I44" s="137">
        <f>_xlfn.XLOOKUP(VALUE(LEFT(I$4,4)),'Rebased Costs'!$13:$13,'Rebased Costs'!$18:$18,,FALSE)</f>
        <v>0.34333973820239155</v>
      </c>
      <c r="J44" s="137">
        <f>_xlfn.XLOOKUP(VALUE(LEFT(J$4,4)),'Rebased Costs'!$13:$13,'Rebased Costs'!$18:$18,,FALSE)</f>
        <v>0.34785736633663356</v>
      </c>
      <c r="K44" s="137">
        <f>_xlfn.XLOOKUP(VALUE(LEFT(K$4,4)),'Rebased Costs'!$13:$13,'Rebased Costs'!$18:$18,,FALSE)</f>
        <v>0.35350440150443607</v>
      </c>
      <c r="L44" s="137">
        <f>_xlfn.XLOOKUP(VALUE(LEFT(L$4,4)),'Rebased Costs'!$13:$13,'Rebased Costs'!$18:$18,,FALSE)</f>
        <v>0.35915143667223859</v>
      </c>
      <c r="M44" s="137">
        <f>_xlfn.XLOOKUP(VALUE(LEFT(M$4,4)),'Rebased Costs'!$13:$13,'Rebased Costs'!$18:$18,,FALSE)</f>
        <v>0.36366906480648054</v>
      </c>
      <c r="N44" s="137">
        <f>_xlfn.XLOOKUP(VALUE(LEFT(N$4,4)),'Rebased Costs'!$13:$13,'Rebased Costs'!$18:$18,,FALSE)</f>
        <v>0.36931609997428311</v>
      </c>
      <c r="O44" s="137">
        <f>_xlfn.XLOOKUP(VALUE(LEFT(O$4,4)),'Rebased Costs'!$13:$13,'Rebased Costs'!$18:$18,,FALSE)</f>
        <v>0.37496313514208557</v>
      </c>
      <c r="P44" s="137">
        <f>_xlfn.XLOOKUP(VALUE(LEFT(P$4,4)),'Rebased Costs'!$13:$13,'Rebased Costs'!$18:$18,,FALSE)</f>
        <v>0.38061017030988803</v>
      </c>
      <c r="Q44" s="137">
        <f>_xlfn.XLOOKUP(VALUE(LEFT(Q$4,4)),'Rebased Costs'!$13:$13,'Rebased Costs'!$18:$18,,FALSE)</f>
        <v>0.38738661251125106</v>
      </c>
      <c r="R44" s="137">
        <f>_xlfn.XLOOKUP(VALUE(LEFT(R$4,4)),'Rebased Costs'!$13:$13,'Rebased Costs'!$18:$18,,FALSE)</f>
        <v>0.39303364767905358</v>
      </c>
      <c r="S44" s="137">
        <f>_xlfn.XLOOKUP(VALUE(LEFT(S$4,4)),'Rebased Costs'!$13:$13,'Rebased Costs'!$18:$18,,FALSE)</f>
        <v>0.39868068284685604</v>
      </c>
      <c r="T44" s="137">
        <f>_xlfn.XLOOKUP(VALUE(LEFT(T$4,4)),'Rebased Costs'!$13:$13,'Rebased Costs'!$18:$18,,FALSE)</f>
        <v>0.4043277180146585</v>
      </c>
      <c r="U44" s="137">
        <f>_xlfn.XLOOKUP(VALUE(LEFT(U$4,4)),'Rebased Costs'!$13:$13,'Rebased Costs'!$18:$18,,FALSE)</f>
        <v>0.41110416021602153</v>
      </c>
      <c r="V44" s="137">
        <f>_xlfn.XLOOKUP(VALUE(LEFT(V$4,4)),'Rebased Costs'!$13:$13,'Rebased Costs'!$18:$18,,FALSE)</f>
        <v>0.41675119538382399</v>
      </c>
      <c r="W44" s="137">
        <f>_xlfn.XLOOKUP(VALUE(LEFT(W$4,4)),'Rebased Costs'!$13:$13,'Rebased Costs'!$18:$18,,FALSE)</f>
        <v>0.42352763758518702</v>
      </c>
      <c r="X44" s="137">
        <f>_xlfn.XLOOKUP(VALUE(LEFT(X$4,4)),'Rebased Costs'!$13:$13,'Rebased Costs'!$18:$18,,FALSE)</f>
        <v>0.42917467275298948</v>
      </c>
      <c r="Y44" s="137">
        <f>_xlfn.XLOOKUP(VALUE(LEFT(Y$4,4)),'Rebased Costs'!$13:$13,'Rebased Costs'!$18:$18,,FALSE)</f>
        <v>0.43595111495435246</v>
      </c>
      <c r="Z44" s="137">
        <f>_xlfn.XLOOKUP(VALUE(LEFT(Z$4,4)),'Rebased Costs'!$13:$13,'Rebased Costs'!$18:$18,,FALSE)</f>
        <v>0.44272755715571549</v>
      </c>
      <c r="AA44" s="137">
        <f>_xlfn.XLOOKUP(VALUE(LEFT(AA$4,4)),'Rebased Costs'!$13:$13,'Rebased Costs'!$18:$18,,FALSE)</f>
        <v>0.44950399935707847</v>
      </c>
      <c r="AB44" s="117"/>
    </row>
    <row r="45" spans="1:28" x14ac:dyDescent="0.35">
      <c r="A45" s="109" t="s">
        <v>50</v>
      </c>
      <c r="B45" s="137">
        <f>B43*B40</f>
        <v>0</v>
      </c>
      <c r="C45" s="137">
        <f>C43*C40</f>
        <v>0</v>
      </c>
      <c r="D45" s="137">
        <f t="shared" ref="D45:Z45" si="16">D43*D40</f>
        <v>0</v>
      </c>
      <c r="E45" s="137">
        <f t="shared" si="16"/>
        <v>0</v>
      </c>
      <c r="F45" s="137">
        <f t="shared" si="16"/>
        <v>0</v>
      </c>
      <c r="G45" s="137">
        <f t="shared" si="16"/>
        <v>0</v>
      </c>
      <c r="H45" s="137">
        <f t="shared" si="16"/>
        <v>0</v>
      </c>
      <c r="I45" s="137">
        <f t="shared" si="16"/>
        <v>0</v>
      </c>
      <c r="J45" s="137">
        <f t="shared" si="16"/>
        <v>0</v>
      </c>
      <c r="K45" s="137">
        <f t="shared" si="16"/>
        <v>0</v>
      </c>
      <c r="L45" s="137">
        <f t="shared" si="16"/>
        <v>0</v>
      </c>
      <c r="M45" s="137">
        <f t="shared" si="16"/>
        <v>0</v>
      </c>
      <c r="N45" s="137">
        <f t="shared" si="16"/>
        <v>0</v>
      </c>
      <c r="O45" s="137">
        <f t="shared" si="16"/>
        <v>0</v>
      </c>
      <c r="P45" s="137">
        <f t="shared" si="16"/>
        <v>0</v>
      </c>
      <c r="Q45" s="137">
        <f t="shared" si="16"/>
        <v>0</v>
      </c>
      <c r="R45" s="137">
        <f t="shared" si="16"/>
        <v>0</v>
      </c>
      <c r="S45" s="137">
        <f t="shared" si="16"/>
        <v>0</v>
      </c>
      <c r="T45" s="137">
        <f t="shared" si="16"/>
        <v>0</v>
      </c>
      <c r="U45" s="137">
        <f t="shared" si="16"/>
        <v>0</v>
      </c>
      <c r="V45" s="137">
        <f t="shared" si="16"/>
        <v>0</v>
      </c>
      <c r="W45" s="137">
        <f t="shared" si="16"/>
        <v>0</v>
      </c>
      <c r="X45" s="137">
        <f t="shared" si="16"/>
        <v>0</v>
      </c>
      <c r="Y45" s="137">
        <f t="shared" si="16"/>
        <v>0</v>
      </c>
      <c r="Z45" s="137">
        <f t="shared" si="16"/>
        <v>0</v>
      </c>
      <c r="AA45" s="137">
        <f>AA43*AA40</f>
        <v>0</v>
      </c>
      <c r="AB45" s="117">
        <f>SUM(B45:AA45)</f>
        <v>0</v>
      </c>
    </row>
    <row r="46" spans="1:28" x14ac:dyDescent="0.35">
      <c r="A46" s="109" t="s">
        <v>47</v>
      </c>
      <c r="B46" s="137">
        <f>_xlfn.XLOOKUP(VALUE(LEFT(B$4,4)),'Rebased Costs'!$13:$13,'Rebased Costs'!$21:$21,,FALSE)</f>
        <v>1.4600310800254291E-3</v>
      </c>
      <c r="C46" s="137">
        <f>_xlfn.XLOOKUP(VALUE(LEFT(C$4,4)),'Rebased Costs'!$13:$13,'Rebased Costs'!$21:$21,,FALSE)</f>
        <v>1.3502344389293357E-3</v>
      </c>
      <c r="D46" s="137">
        <f>_xlfn.XLOOKUP(VALUE(LEFT(D$4,4)),'Rebased Costs'!$13:$13,'Rebased Costs'!$21:$21,,FALSE)</f>
        <v>1.2342057487705E-3</v>
      </c>
      <c r="E46" s="137">
        <f>_xlfn.XLOOKUP(VALUE(LEFT(E$4,4)),'Rebased Costs'!$13:$13,'Rebased Costs'!$21:$21,,FALSE)</f>
        <v>1.1115912789144264E-3</v>
      </c>
      <c r="F46" s="137">
        <f>_xlfn.XLOOKUP(VALUE(LEFT(F$4,4)),'Rebased Costs'!$13:$13,'Rebased Costs'!$21:$21,,FALSE)</f>
        <v>9.8201722100249903E-4</v>
      </c>
      <c r="G46" s="137">
        <f>_xlfn.XLOOKUP(VALUE(LEFT(G$4,4)),'Rebased Costs'!$13:$13,'Rebased Costs'!$21:$21,,FALSE)</f>
        <v>8.4508854934187811E-4</v>
      </c>
      <c r="H46" s="137">
        <f>_xlfn.XLOOKUP(VALUE(LEFT(H$4,4)),'Rebased Costs'!$13:$13,'Rebased Costs'!$21:$21,,FALSE)</f>
        <v>6.8376730030077887E-4</v>
      </c>
      <c r="I46" s="137">
        <f>_xlfn.XLOOKUP(VALUE(LEFT(I$4,4)),'Rebased Costs'!$13:$13,'Rebased Costs'!$21:$21,,FALSE)</f>
        <v>5.5324110275155856E-4</v>
      </c>
      <c r="J46" s="137">
        <f>_xlfn.XLOOKUP(VALUE(LEFT(J$4,4)),'Rebased Costs'!$13:$13,'Rebased Costs'!$21:$21,,FALSE)</f>
        <v>4.4763140565382746E-4</v>
      </c>
      <c r="K46" s="137">
        <f>_xlfn.XLOOKUP(VALUE(LEFT(K$4,4)),'Rebased Costs'!$13:$13,'Rebased Costs'!$21:$21,,FALSE)</f>
        <v>3.621818305455922E-4</v>
      </c>
      <c r="L46" s="137">
        <f>_xlfn.XLOOKUP(VALUE(LEFT(L$4,4)),'Rebased Costs'!$13:$13,'Rebased Costs'!$21:$21,,FALSE)</f>
        <v>2.9304395697115097E-4</v>
      </c>
      <c r="M46" s="137">
        <f>_xlfn.XLOOKUP(VALUE(LEFT(M$4,4)),'Rebased Costs'!$13:$13,'Rebased Costs'!$21:$21,,FALSE)</f>
        <v>2.3710399991061862E-4</v>
      </c>
      <c r="N46" s="137">
        <f>_xlfn.XLOOKUP(VALUE(LEFT(N$4,4)),'Rebased Costs'!$13:$13,'Rebased Costs'!$21:$21,,FALSE)</f>
        <v>1.9184257322579456E-4</v>
      </c>
      <c r="O46" s="137">
        <f>_xlfn.XLOOKUP(VALUE(LEFT(O$4,4)),'Rebased Costs'!$13:$13,'Rebased Costs'!$21:$21,,FALSE)</f>
        <v>1.5522122324283119E-4</v>
      </c>
      <c r="P46" s="137">
        <f>_xlfn.XLOOKUP(VALUE(LEFT(P$4,4)),'Rebased Costs'!$13:$13,'Rebased Costs'!$21:$21,,FALSE)</f>
        <v>1.2559062224756106E-4</v>
      </c>
      <c r="Q46" s="137">
        <f>_xlfn.XLOOKUP(VALUE(LEFT(Q$4,4)),'Rebased Costs'!$13:$13,'Rebased Costs'!$21:$21,,FALSE)</f>
        <v>1.0161628717391288E-4</v>
      </c>
      <c r="R46" s="137">
        <f>_xlfn.XLOOKUP(VALUE(LEFT(R$4,4)),'Rebased Costs'!$13:$13,'Rebased Costs'!$21:$21,,FALSE)</f>
        <v>8.4355582257695727E-5</v>
      </c>
      <c r="S46" s="137">
        <f>_xlfn.XLOOKUP(VALUE(LEFT(S$4,4)),'Rebased Costs'!$13:$13,'Rebased Costs'!$21:$21,,FALSE)</f>
        <v>8.0054728708178343E-5</v>
      </c>
      <c r="T46" s="137">
        <f>_xlfn.XLOOKUP(VALUE(LEFT(T$4,4)),'Rebased Costs'!$13:$13,'Rebased Costs'!$21:$21,,FALSE)</f>
        <v>7.8420282983293114E-5</v>
      </c>
      <c r="U46" s="137">
        <f>_xlfn.XLOOKUP(VALUE(LEFT(U$4,4)),'Rebased Costs'!$13:$13,'Rebased Costs'!$21:$21,,FALSE)</f>
        <v>7.3707136045188885E-5</v>
      </c>
      <c r="V46" s="137">
        <f>_xlfn.XLOOKUP(VALUE(LEFT(V$4,4)),'Rebased Costs'!$13:$13,'Rebased Costs'!$21:$21,,FALSE)</f>
        <v>6.2594453355408082E-5</v>
      </c>
      <c r="W46" s="137">
        <f>_xlfn.XLOOKUP(VALUE(LEFT(W$4,4)),'Rebased Costs'!$13:$13,'Rebased Costs'!$21:$21,,FALSE)</f>
        <v>5.6830506862920176E-5</v>
      </c>
      <c r="X46" s="137">
        <f>_xlfn.XLOOKUP(VALUE(LEFT(X$4,4)),'Rebased Costs'!$13:$13,'Rebased Costs'!$21:$21,,FALSE)</f>
        <v>5.2400114847931315E-5</v>
      </c>
      <c r="Y46" s="137">
        <f>_xlfn.XLOOKUP(VALUE(LEFT(Y$4,4)),'Rebased Costs'!$13:$13,'Rebased Costs'!$21:$21,,FALSE)</f>
        <v>4.9733154077659295E-5</v>
      </c>
      <c r="Z46" s="137">
        <f>_xlfn.XLOOKUP(VALUE(LEFT(Z$4,4)),'Rebased Costs'!$13:$13,'Rebased Costs'!$21:$21,,FALSE)</f>
        <v>4.6278737645094759E-5</v>
      </c>
      <c r="AA46" s="137">
        <f>_xlfn.XLOOKUP(VALUE(LEFT(AA$4,4)),'Rebased Costs'!$13:$13,'Rebased Costs'!$21:$21,,FALSE)</f>
        <v>4.5484216063039991E-5</v>
      </c>
      <c r="AB46" s="117"/>
    </row>
    <row r="47" spans="1:28" x14ac:dyDescent="0.35">
      <c r="A47" s="109"/>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row>
    <row r="48" spans="1:28" x14ac:dyDescent="0.35">
      <c r="A48" s="123" t="s">
        <v>53</v>
      </c>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7"/>
    </row>
    <row r="49" spans="1:28" x14ac:dyDescent="0.35">
      <c r="A49" s="130" t="s">
        <v>52</v>
      </c>
      <c r="B49" s="118">
        <f>B40*B42</f>
        <v>0</v>
      </c>
      <c r="C49" s="118">
        <f>C40*C42</f>
        <v>0</v>
      </c>
      <c r="D49" s="118">
        <f>D40*D42</f>
        <v>0</v>
      </c>
      <c r="E49" s="118">
        <f t="shared" ref="E49:AA49" si="17">E40*E42</f>
        <v>0</v>
      </c>
      <c r="F49" s="118">
        <f t="shared" si="17"/>
        <v>0</v>
      </c>
      <c r="G49" s="118">
        <f t="shared" si="17"/>
        <v>0</v>
      </c>
      <c r="H49" s="118">
        <f t="shared" si="17"/>
        <v>0</v>
      </c>
      <c r="I49" s="118">
        <f t="shared" si="17"/>
        <v>0</v>
      </c>
      <c r="J49" s="118">
        <f t="shared" si="17"/>
        <v>0</v>
      </c>
      <c r="K49" s="118">
        <f t="shared" si="17"/>
        <v>0</v>
      </c>
      <c r="L49" s="118">
        <f t="shared" si="17"/>
        <v>0</v>
      </c>
      <c r="M49" s="118">
        <f t="shared" si="17"/>
        <v>0</v>
      </c>
      <c r="N49" s="118">
        <f t="shared" si="17"/>
        <v>0</v>
      </c>
      <c r="O49" s="118">
        <f t="shared" si="17"/>
        <v>0</v>
      </c>
      <c r="P49" s="118">
        <f t="shared" si="17"/>
        <v>0</v>
      </c>
      <c r="Q49" s="118">
        <f t="shared" si="17"/>
        <v>0</v>
      </c>
      <c r="R49" s="118">
        <f t="shared" si="17"/>
        <v>0</v>
      </c>
      <c r="S49" s="118">
        <f t="shared" si="17"/>
        <v>0</v>
      </c>
      <c r="T49" s="118">
        <f t="shared" si="17"/>
        <v>0</v>
      </c>
      <c r="U49" s="118">
        <f t="shared" si="17"/>
        <v>0</v>
      </c>
      <c r="V49" s="118">
        <f t="shared" si="17"/>
        <v>0</v>
      </c>
      <c r="W49" s="118">
        <f t="shared" si="17"/>
        <v>0</v>
      </c>
      <c r="X49" s="118">
        <f t="shared" si="17"/>
        <v>0</v>
      </c>
      <c r="Y49" s="118">
        <f t="shared" si="17"/>
        <v>0</v>
      </c>
      <c r="Z49" s="118">
        <f t="shared" si="17"/>
        <v>0</v>
      </c>
      <c r="AA49" s="118">
        <f t="shared" si="17"/>
        <v>0</v>
      </c>
      <c r="AB49" s="117">
        <f>SUM(B49:AA49)</f>
        <v>0</v>
      </c>
    </row>
    <row r="50" spans="1:28" ht="16.5" x14ac:dyDescent="0.45">
      <c r="A50" s="109" t="s">
        <v>61</v>
      </c>
      <c r="B50" s="118">
        <f>B45*B44</f>
        <v>0</v>
      </c>
      <c r="C50" s="118">
        <f t="shared" ref="C50:AA50" si="18">C45*C44</f>
        <v>0</v>
      </c>
      <c r="D50" s="118">
        <f t="shared" si="18"/>
        <v>0</v>
      </c>
      <c r="E50" s="118">
        <f t="shared" si="18"/>
        <v>0</v>
      </c>
      <c r="F50" s="118">
        <f t="shared" si="18"/>
        <v>0</v>
      </c>
      <c r="G50" s="118">
        <f t="shared" si="18"/>
        <v>0</v>
      </c>
      <c r="H50" s="118">
        <f t="shared" si="18"/>
        <v>0</v>
      </c>
      <c r="I50" s="118">
        <f t="shared" si="18"/>
        <v>0</v>
      </c>
      <c r="J50" s="118">
        <f t="shared" si="18"/>
        <v>0</v>
      </c>
      <c r="K50" s="118">
        <f t="shared" si="18"/>
        <v>0</v>
      </c>
      <c r="L50" s="118">
        <f t="shared" si="18"/>
        <v>0</v>
      </c>
      <c r="M50" s="118">
        <f t="shared" si="18"/>
        <v>0</v>
      </c>
      <c r="N50" s="118">
        <f t="shared" si="18"/>
        <v>0</v>
      </c>
      <c r="O50" s="118">
        <f t="shared" si="18"/>
        <v>0</v>
      </c>
      <c r="P50" s="118">
        <f t="shared" si="18"/>
        <v>0</v>
      </c>
      <c r="Q50" s="118">
        <f t="shared" si="18"/>
        <v>0</v>
      </c>
      <c r="R50" s="118">
        <f t="shared" si="18"/>
        <v>0</v>
      </c>
      <c r="S50" s="118">
        <f t="shared" si="18"/>
        <v>0</v>
      </c>
      <c r="T50" s="118">
        <f t="shared" si="18"/>
        <v>0</v>
      </c>
      <c r="U50" s="118">
        <f t="shared" si="18"/>
        <v>0</v>
      </c>
      <c r="V50" s="118">
        <f t="shared" si="18"/>
        <v>0</v>
      </c>
      <c r="W50" s="118">
        <f t="shared" si="18"/>
        <v>0</v>
      </c>
      <c r="X50" s="118">
        <f t="shared" si="18"/>
        <v>0</v>
      </c>
      <c r="Y50" s="118">
        <f t="shared" si="18"/>
        <v>0</v>
      </c>
      <c r="Z50" s="118">
        <f t="shared" si="18"/>
        <v>0</v>
      </c>
      <c r="AA50" s="118">
        <f t="shared" si="18"/>
        <v>0</v>
      </c>
      <c r="AB50" s="117">
        <f>SUM(B50:AA50)</f>
        <v>0</v>
      </c>
    </row>
    <row r="51" spans="1:28" x14ac:dyDescent="0.35">
      <c r="A51" s="109" t="s">
        <v>62</v>
      </c>
      <c r="B51" s="118">
        <f>B46*B40</f>
        <v>0</v>
      </c>
      <c r="C51" s="118">
        <f t="shared" ref="C51:AA51" si="19">C46*C40</f>
        <v>0</v>
      </c>
      <c r="D51" s="118">
        <f t="shared" si="19"/>
        <v>0</v>
      </c>
      <c r="E51" s="118">
        <f t="shared" si="19"/>
        <v>0</v>
      </c>
      <c r="F51" s="118">
        <f t="shared" si="19"/>
        <v>0</v>
      </c>
      <c r="G51" s="118">
        <f t="shared" si="19"/>
        <v>0</v>
      </c>
      <c r="H51" s="118">
        <f t="shared" si="19"/>
        <v>0</v>
      </c>
      <c r="I51" s="118">
        <f t="shared" si="19"/>
        <v>0</v>
      </c>
      <c r="J51" s="118">
        <f t="shared" si="19"/>
        <v>0</v>
      </c>
      <c r="K51" s="118">
        <f t="shared" si="19"/>
        <v>0</v>
      </c>
      <c r="L51" s="118">
        <f t="shared" si="19"/>
        <v>0</v>
      </c>
      <c r="M51" s="118">
        <f t="shared" si="19"/>
        <v>0</v>
      </c>
      <c r="N51" s="118">
        <f t="shared" si="19"/>
        <v>0</v>
      </c>
      <c r="O51" s="118">
        <f t="shared" si="19"/>
        <v>0</v>
      </c>
      <c r="P51" s="118">
        <f t="shared" si="19"/>
        <v>0</v>
      </c>
      <c r="Q51" s="118">
        <f t="shared" si="19"/>
        <v>0</v>
      </c>
      <c r="R51" s="118">
        <f t="shared" si="19"/>
        <v>0</v>
      </c>
      <c r="S51" s="118">
        <f t="shared" si="19"/>
        <v>0</v>
      </c>
      <c r="T51" s="118">
        <f t="shared" si="19"/>
        <v>0</v>
      </c>
      <c r="U51" s="118">
        <f t="shared" si="19"/>
        <v>0</v>
      </c>
      <c r="V51" s="118">
        <f t="shared" si="19"/>
        <v>0</v>
      </c>
      <c r="W51" s="118">
        <f t="shared" si="19"/>
        <v>0</v>
      </c>
      <c r="X51" s="118">
        <f t="shared" si="19"/>
        <v>0</v>
      </c>
      <c r="Y51" s="118">
        <f t="shared" si="19"/>
        <v>0</v>
      </c>
      <c r="Z51" s="118">
        <f t="shared" si="19"/>
        <v>0</v>
      </c>
      <c r="AA51" s="118">
        <f t="shared" si="19"/>
        <v>0</v>
      </c>
      <c r="AB51" s="117">
        <f>SUM(B51:AA51)</f>
        <v>0</v>
      </c>
    </row>
    <row r="52" spans="1:28" x14ac:dyDescent="0.35">
      <c r="A52" s="123" t="s">
        <v>15</v>
      </c>
      <c r="B52" s="118">
        <f>SUM(B49:B51)</f>
        <v>0</v>
      </c>
      <c r="C52" s="118">
        <f t="shared" ref="C52:AA52" si="20">SUM(C49:C51)</f>
        <v>0</v>
      </c>
      <c r="D52" s="118">
        <f t="shared" si="20"/>
        <v>0</v>
      </c>
      <c r="E52" s="118">
        <f t="shared" si="20"/>
        <v>0</v>
      </c>
      <c r="F52" s="118">
        <f t="shared" si="20"/>
        <v>0</v>
      </c>
      <c r="G52" s="118">
        <f t="shared" si="20"/>
        <v>0</v>
      </c>
      <c r="H52" s="118">
        <f t="shared" si="20"/>
        <v>0</v>
      </c>
      <c r="I52" s="118">
        <f t="shared" si="20"/>
        <v>0</v>
      </c>
      <c r="J52" s="118">
        <f t="shared" si="20"/>
        <v>0</v>
      </c>
      <c r="K52" s="118">
        <f t="shared" si="20"/>
        <v>0</v>
      </c>
      <c r="L52" s="118">
        <f t="shared" si="20"/>
        <v>0</v>
      </c>
      <c r="M52" s="118">
        <f t="shared" si="20"/>
        <v>0</v>
      </c>
      <c r="N52" s="118">
        <f t="shared" si="20"/>
        <v>0</v>
      </c>
      <c r="O52" s="118">
        <f t="shared" si="20"/>
        <v>0</v>
      </c>
      <c r="P52" s="118">
        <f t="shared" si="20"/>
        <v>0</v>
      </c>
      <c r="Q52" s="118">
        <f t="shared" si="20"/>
        <v>0</v>
      </c>
      <c r="R52" s="118">
        <f t="shared" si="20"/>
        <v>0</v>
      </c>
      <c r="S52" s="118">
        <f t="shared" si="20"/>
        <v>0</v>
      </c>
      <c r="T52" s="118">
        <f t="shared" si="20"/>
        <v>0</v>
      </c>
      <c r="U52" s="118">
        <f t="shared" si="20"/>
        <v>0</v>
      </c>
      <c r="V52" s="118">
        <f t="shared" si="20"/>
        <v>0</v>
      </c>
      <c r="W52" s="118">
        <f t="shared" si="20"/>
        <v>0</v>
      </c>
      <c r="X52" s="118">
        <f t="shared" si="20"/>
        <v>0</v>
      </c>
      <c r="Y52" s="118">
        <f t="shared" si="20"/>
        <v>0</v>
      </c>
      <c r="Z52" s="118">
        <f t="shared" si="20"/>
        <v>0</v>
      </c>
      <c r="AA52" s="118">
        <f t="shared" si="20"/>
        <v>0</v>
      </c>
      <c r="AB52" s="117">
        <f>SUM(B52:AA52)</f>
        <v>0</v>
      </c>
    </row>
    <row r="53" spans="1:28" x14ac:dyDescent="0.35">
      <c r="A53" s="123" t="s">
        <v>16</v>
      </c>
      <c r="B53" s="118">
        <f>+B52</f>
        <v>0</v>
      </c>
      <c r="C53" s="118">
        <f>B53+C52</f>
        <v>0</v>
      </c>
      <c r="D53" s="118">
        <f t="shared" ref="D53:AA53" si="21">C53+D52</f>
        <v>0</v>
      </c>
      <c r="E53" s="118">
        <f t="shared" si="21"/>
        <v>0</v>
      </c>
      <c r="F53" s="118">
        <f t="shared" si="21"/>
        <v>0</v>
      </c>
      <c r="G53" s="118">
        <f t="shared" si="21"/>
        <v>0</v>
      </c>
      <c r="H53" s="118">
        <f t="shared" si="21"/>
        <v>0</v>
      </c>
      <c r="I53" s="118">
        <f t="shared" si="21"/>
        <v>0</v>
      </c>
      <c r="J53" s="118">
        <f t="shared" si="21"/>
        <v>0</v>
      </c>
      <c r="K53" s="118">
        <f t="shared" si="21"/>
        <v>0</v>
      </c>
      <c r="L53" s="118">
        <f t="shared" si="21"/>
        <v>0</v>
      </c>
      <c r="M53" s="118">
        <f t="shared" si="21"/>
        <v>0</v>
      </c>
      <c r="N53" s="118">
        <f t="shared" si="21"/>
        <v>0</v>
      </c>
      <c r="O53" s="118">
        <f t="shared" si="21"/>
        <v>0</v>
      </c>
      <c r="P53" s="118">
        <f t="shared" si="21"/>
        <v>0</v>
      </c>
      <c r="Q53" s="118">
        <f t="shared" si="21"/>
        <v>0</v>
      </c>
      <c r="R53" s="118">
        <f t="shared" si="21"/>
        <v>0</v>
      </c>
      <c r="S53" s="118">
        <f t="shared" si="21"/>
        <v>0</v>
      </c>
      <c r="T53" s="118">
        <f t="shared" si="21"/>
        <v>0</v>
      </c>
      <c r="U53" s="118">
        <f t="shared" si="21"/>
        <v>0</v>
      </c>
      <c r="V53" s="118">
        <f t="shared" si="21"/>
        <v>0</v>
      </c>
      <c r="W53" s="118">
        <f t="shared" si="21"/>
        <v>0</v>
      </c>
      <c r="X53" s="118">
        <f t="shared" si="21"/>
        <v>0</v>
      </c>
      <c r="Y53" s="118">
        <f t="shared" si="21"/>
        <v>0</v>
      </c>
      <c r="Z53" s="118">
        <f t="shared" si="21"/>
        <v>0</v>
      </c>
      <c r="AA53" s="118">
        <f t="shared" si="21"/>
        <v>0</v>
      </c>
      <c r="AB53" s="117"/>
    </row>
    <row r="54" spans="1:28" x14ac:dyDescent="0.35">
      <c r="A54" s="123"/>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7"/>
    </row>
    <row r="55" spans="1:28" x14ac:dyDescent="0.35">
      <c r="A55" s="123" t="s">
        <v>17</v>
      </c>
      <c r="B55" s="117">
        <f t="shared" ref="B55:Y55" si="22">B35-B52</f>
        <v>0</v>
      </c>
      <c r="C55" s="117">
        <f>C35-C52</f>
        <v>0</v>
      </c>
      <c r="D55" s="117">
        <f t="shared" si="22"/>
        <v>0</v>
      </c>
      <c r="E55" s="117">
        <f t="shared" si="22"/>
        <v>0</v>
      </c>
      <c r="F55" s="117">
        <f t="shared" si="22"/>
        <v>0</v>
      </c>
      <c r="G55" s="117">
        <f t="shared" si="22"/>
        <v>0</v>
      </c>
      <c r="H55" s="117">
        <f t="shared" si="22"/>
        <v>0</v>
      </c>
      <c r="I55" s="117">
        <f t="shared" si="22"/>
        <v>0</v>
      </c>
      <c r="J55" s="117">
        <f t="shared" si="22"/>
        <v>0</v>
      </c>
      <c r="K55" s="117">
        <f t="shared" si="22"/>
        <v>0</v>
      </c>
      <c r="L55" s="117">
        <f t="shared" si="22"/>
        <v>0</v>
      </c>
      <c r="M55" s="117">
        <f t="shared" si="22"/>
        <v>0</v>
      </c>
      <c r="N55" s="117">
        <f t="shared" si="22"/>
        <v>0</v>
      </c>
      <c r="O55" s="117">
        <f t="shared" si="22"/>
        <v>0</v>
      </c>
      <c r="P55" s="117">
        <f t="shared" si="22"/>
        <v>0</v>
      </c>
      <c r="Q55" s="117">
        <f t="shared" si="22"/>
        <v>0</v>
      </c>
      <c r="R55" s="117">
        <f t="shared" si="22"/>
        <v>0</v>
      </c>
      <c r="S55" s="117">
        <f t="shared" si="22"/>
        <v>0</v>
      </c>
      <c r="T55" s="117">
        <f t="shared" si="22"/>
        <v>0</v>
      </c>
      <c r="U55" s="117">
        <f t="shared" si="22"/>
        <v>0</v>
      </c>
      <c r="V55" s="117">
        <f t="shared" si="22"/>
        <v>0</v>
      </c>
      <c r="W55" s="117">
        <f t="shared" si="22"/>
        <v>0</v>
      </c>
      <c r="X55" s="117">
        <f t="shared" si="22"/>
        <v>0</v>
      </c>
      <c r="Y55" s="117">
        <f t="shared" si="22"/>
        <v>0</v>
      </c>
      <c r="Z55" s="117">
        <f>Z35-Z52</f>
        <v>0</v>
      </c>
      <c r="AA55" s="117">
        <f>AA35-AA52</f>
        <v>0</v>
      </c>
      <c r="AB55" s="117">
        <f>SUM(B55:AA55)</f>
        <v>0</v>
      </c>
    </row>
    <row r="56" spans="1:28" x14ac:dyDescent="0.35">
      <c r="A56" s="131">
        <v>3.5000000000000003E-2</v>
      </c>
      <c r="B56" s="137">
        <f t="shared" ref="B56:AA56" si="23">1/(1+$A$56)^B3</f>
        <v>1</v>
      </c>
      <c r="C56" s="137">
        <f t="shared" si="23"/>
        <v>0.96618357487922713</v>
      </c>
      <c r="D56" s="137">
        <f t="shared" si="23"/>
        <v>0.93351070036640305</v>
      </c>
      <c r="E56" s="137">
        <f t="shared" si="23"/>
        <v>0.90194270566802237</v>
      </c>
      <c r="F56" s="137">
        <f t="shared" si="23"/>
        <v>0.87144222769857238</v>
      </c>
      <c r="G56" s="137">
        <f t="shared" si="23"/>
        <v>0.84197316685852419</v>
      </c>
      <c r="H56" s="137">
        <f t="shared" si="23"/>
        <v>0.81350064430775282</v>
      </c>
      <c r="I56" s="137">
        <f t="shared" si="23"/>
        <v>0.78599096068381913</v>
      </c>
      <c r="J56" s="137">
        <f t="shared" si="23"/>
        <v>0.75941155621625056</v>
      </c>
      <c r="K56" s="137">
        <f t="shared" si="23"/>
        <v>0.73373097218961414</v>
      </c>
      <c r="L56" s="137">
        <f t="shared" si="23"/>
        <v>0.70891881370977217</v>
      </c>
      <c r="M56" s="137">
        <f t="shared" si="23"/>
        <v>0.68494571372924851</v>
      </c>
      <c r="N56" s="137">
        <f t="shared" si="23"/>
        <v>0.66178329828912896</v>
      </c>
      <c r="O56" s="137">
        <f t="shared" si="23"/>
        <v>0.63940415293635666</v>
      </c>
      <c r="P56" s="137">
        <f t="shared" si="23"/>
        <v>0.61778179027667302</v>
      </c>
      <c r="Q56" s="137">
        <f t="shared" si="23"/>
        <v>0.59689061862480497</v>
      </c>
      <c r="R56" s="137">
        <f t="shared" si="23"/>
        <v>0.57670591171478747</v>
      </c>
      <c r="S56" s="137">
        <f t="shared" si="23"/>
        <v>0.55720377943457733</v>
      </c>
      <c r="T56" s="137">
        <f t="shared" si="23"/>
        <v>0.53836113955031628</v>
      </c>
      <c r="U56" s="137">
        <f t="shared" si="23"/>
        <v>0.52015569038677911</v>
      </c>
      <c r="V56" s="137">
        <f t="shared" si="23"/>
        <v>0.50256588443167061</v>
      </c>
      <c r="W56" s="137">
        <f t="shared" si="23"/>
        <v>0.48557090283253213</v>
      </c>
      <c r="X56" s="137">
        <f t="shared" si="23"/>
        <v>0.46915063075606966</v>
      </c>
      <c r="Y56" s="137">
        <f t="shared" si="23"/>
        <v>0.45328563358074364</v>
      </c>
      <c r="Z56" s="137">
        <f t="shared" si="23"/>
        <v>0.43795713389443841</v>
      </c>
      <c r="AA56" s="137">
        <f t="shared" si="23"/>
        <v>0.42314698926998884</v>
      </c>
      <c r="AB56" s="117"/>
    </row>
    <row r="57" spans="1:28" x14ac:dyDescent="0.35">
      <c r="A57" s="132">
        <v>1.4999999999999999E-2</v>
      </c>
      <c r="B57" s="137">
        <f t="shared" ref="B57:AA57" si="24">1/(1+$A$57)^B3</f>
        <v>1</v>
      </c>
      <c r="C57" s="137">
        <f t="shared" si="24"/>
        <v>0.98522167487684742</v>
      </c>
      <c r="D57" s="137">
        <f t="shared" si="24"/>
        <v>0.9706617486471405</v>
      </c>
      <c r="E57" s="137">
        <f t="shared" si="24"/>
        <v>0.95631699374102519</v>
      </c>
      <c r="F57" s="137">
        <f t="shared" si="24"/>
        <v>0.94218423028672449</v>
      </c>
      <c r="G57" s="137">
        <f t="shared" si="24"/>
        <v>0.92826032540563996</v>
      </c>
      <c r="H57" s="137">
        <f t="shared" si="24"/>
        <v>0.91454219251787205</v>
      </c>
      <c r="I57" s="137">
        <f t="shared" si="24"/>
        <v>0.90102679065800217</v>
      </c>
      <c r="J57" s="137">
        <f t="shared" si="24"/>
        <v>0.88771112380098749</v>
      </c>
      <c r="K57" s="137">
        <f t="shared" si="24"/>
        <v>0.87459224019801729</v>
      </c>
      <c r="L57" s="137">
        <f t="shared" si="24"/>
        <v>0.86166723172218462</v>
      </c>
      <c r="M57" s="137">
        <f t="shared" si="24"/>
        <v>0.8489332332238273</v>
      </c>
      <c r="N57" s="137">
        <f t="shared" si="24"/>
        <v>0.83638742189539661</v>
      </c>
      <c r="O57" s="137">
        <f t="shared" si="24"/>
        <v>0.82402701664571099</v>
      </c>
      <c r="P57" s="137">
        <f t="shared" si="24"/>
        <v>0.81184927748345925</v>
      </c>
      <c r="Q57" s="137">
        <f t="shared" si="24"/>
        <v>0.79985150490981216</v>
      </c>
      <c r="R57" s="137">
        <f t="shared" si="24"/>
        <v>0.78803103932001206</v>
      </c>
      <c r="S57" s="137">
        <f t="shared" si="24"/>
        <v>0.77638526041380518</v>
      </c>
      <c r="T57" s="137">
        <f t="shared" si="24"/>
        <v>0.76491158661458636</v>
      </c>
      <c r="U57" s="137">
        <f t="shared" si="24"/>
        <v>0.7536074744971295</v>
      </c>
      <c r="V57" s="137">
        <f t="shared" si="24"/>
        <v>0.74247041822377313</v>
      </c>
      <c r="W57" s="137">
        <f t="shared" si="24"/>
        <v>0.73149794898893916</v>
      </c>
      <c r="X57" s="137">
        <f t="shared" si="24"/>
        <v>0.72068763447186135</v>
      </c>
      <c r="Y57" s="137">
        <f t="shared" si="24"/>
        <v>0.71003707829740037</v>
      </c>
      <c r="Z57" s="137">
        <f t="shared" si="24"/>
        <v>0.69954391950482808</v>
      </c>
      <c r="AA57" s="137">
        <f t="shared" si="24"/>
        <v>0.68920583202446117</v>
      </c>
      <c r="AB57" s="117"/>
    </row>
    <row r="58" spans="1:28" x14ac:dyDescent="0.35">
      <c r="A58" s="123" t="s">
        <v>3</v>
      </c>
      <c r="B58" s="117">
        <f>((B55+B51)*B56)-(B51*B57)</f>
        <v>0</v>
      </c>
      <c r="C58" s="117">
        <f t="shared" ref="C58:AA58" si="25">((C55+C51)*C56)-(C51*C57)</f>
        <v>0</v>
      </c>
      <c r="D58" s="117">
        <f t="shared" si="25"/>
        <v>0</v>
      </c>
      <c r="E58" s="117">
        <f t="shared" si="25"/>
        <v>0</v>
      </c>
      <c r="F58" s="117">
        <f t="shared" si="25"/>
        <v>0</v>
      </c>
      <c r="G58" s="117">
        <f t="shared" si="25"/>
        <v>0</v>
      </c>
      <c r="H58" s="117">
        <f t="shared" si="25"/>
        <v>0</v>
      </c>
      <c r="I58" s="117">
        <f t="shared" si="25"/>
        <v>0</v>
      </c>
      <c r="J58" s="117">
        <f t="shared" si="25"/>
        <v>0</v>
      </c>
      <c r="K58" s="117">
        <f t="shared" si="25"/>
        <v>0</v>
      </c>
      <c r="L58" s="117">
        <f t="shared" si="25"/>
        <v>0</v>
      </c>
      <c r="M58" s="117">
        <f t="shared" si="25"/>
        <v>0</v>
      </c>
      <c r="N58" s="117">
        <f t="shared" si="25"/>
        <v>0</v>
      </c>
      <c r="O58" s="117">
        <f t="shared" si="25"/>
        <v>0</v>
      </c>
      <c r="P58" s="117">
        <f t="shared" si="25"/>
        <v>0</v>
      </c>
      <c r="Q58" s="117">
        <f t="shared" si="25"/>
        <v>0</v>
      </c>
      <c r="R58" s="117">
        <f t="shared" si="25"/>
        <v>0</v>
      </c>
      <c r="S58" s="117">
        <f t="shared" si="25"/>
        <v>0</v>
      </c>
      <c r="T58" s="117">
        <f t="shared" si="25"/>
        <v>0</v>
      </c>
      <c r="U58" s="117">
        <f t="shared" si="25"/>
        <v>0</v>
      </c>
      <c r="V58" s="117">
        <f t="shared" si="25"/>
        <v>0</v>
      </c>
      <c r="W58" s="117">
        <f t="shared" si="25"/>
        <v>0</v>
      </c>
      <c r="X58" s="117">
        <f t="shared" si="25"/>
        <v>0</v>
      </c>
      <c r="Y58" s="117">
        <f t="shared" si="25"/>
        <v>0</v>
      </c>
      <c r="Z58" s="117">
        <f t="shared" si="25"/>
        <v>0</v>
      </c>
      <c r="AA58" s="117">
        <f t="shared" si="25"/>
        <v>0</v>
      </c>
      <c r="AB58" s="117">
        <f>SUM(B58:AA58)</f>
        <v>0</v>
      </c>
    </row>
    <row r="59" spans="1:28" x14ac:dyDescent="0.35">
      <c r="A59" s="123"/>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row>
    <row r="60" spans="1:28" x14ac:dyDescent="0.35">
      <c r="A60" s="123" t="s">
        <v>4</v>
      </c>
      <c r="B60" s="117">
        <f>+B58</f>
        <v>0</v>
      </c>
      <c r="C60" s="117">
        <f>B60+C58</f>
        <v>0</v>
      </c>
      <c r="D60" s="117">
        <f t="shared" ref="D60:AA60" si="26">C60+D58</f>
        <v>0</v>
      </c>
      <c r="E60" s="117">
        <f t="shared" si="26"/>
        <v>0</v>
      </c>
      <c r="F60" s="117">
        <f t="shared" si="26"/>
        <v>0</v>
      </c>
      <c r="G60" s="117">
        <f t="shared" si="26"/>
        <v>0</v>
      </c>
      <c r="H60" s="117">
        <f t="shared" si="26"/>
        <v>0</v>
      </c>
      <c r="I60" s="117">
        <f t="shared" si="26"/>
        <v>0</v>
      </c>
      <c r="J60" s="117">
        <f t="shared" si="26"/>
        <v>0</v>
      </c>
      <c r="K60" s="117">
        <f t="shared" si="26"/>
        <v>0</v>
      </c>
      <c r="L60" s="117">
        <f t="shared" si="26"/>
        <v>0</v>
      </c>
      <c r="M60" s="117">
        <f t="shared" si="26"/>
        <v>0</v>
      </c>
      <c r="N60" s="117">
        <f t="shared" si="26"/>
        <v>0</v>
      </c>
      <c r="O60" s="117">
        <f t="shared" si="26"/>
        <v>0</v>
      </c>
      <c r="P60" s="117">
        <f t="shared" si="26"/>
        <v>0</v>
      </c>
      <c r="Q60" s="117">
        <f t="shared" si="26"/>
        <v>0</v>
      </c>
      <c r="R60" s="117">
        <f t="shared" si="26"/>
        <v>0</v>
      </c>
      <c r="S60" s="117">
        <f t="shared" si="26"/>
        <v>0</v>
      </c>
      <c r="T60" s="117">
        <f t="shared" si="26"/>
        <v>0</v>
      </c>
      <c r="U60" s="117">
        <f t="shared" si="26"/>
        <v>0</v>
      </c>
      <c r="V60" s="117">
        <f t="shared" si="26"/>
        <v>0</v>
      </c>
      <c r="W60" s="117">
        <f t="shared" si="26"/>
        <v>0</v>
      </c>
      <c r="X60" s="117">
        <f t="shared" si="26"/>
        <v>0</v>
      </c>
      <c r="Y60" s="117">
        <f t="shared" si="26"/>
        <v>0</v>
      </c>
      <c r="Z60" s="117">
        <f t="shared" si="26"/>
        <v>0</v>
      </c>
      <c r="AA60" s="117">
        <f t="shared" si="26"/>
        <v>0</v>
      </c>
      <c r="AB60" s="117"/>
    </row>
    <row r="61" spans="1:28" ht="18.5" x14ac:dyDescent="0.45">
      <c r="A61" s="133" t="s">
        <v>56</v>
      </c>
      <c r="B61" s="138">
        <f>AB58</f>
        <v>0</v>
      </c>
    </row>
    <row r="62" spans="1:28" ht="18.5" x14ac:dyDescent="0.45">
      <c r="A62" s="133" t="s">
        <v>57</v>
      </c>
      <c r="B62" s="138">
        <f>NPV(A56,B49:AA49)</f>
        <v>0</v>
      </c>
    </row>
    <row r="63" spans="1:28" ht="20.5" x14ac:dyDescent="0.55000000000000004">
      <c r="A63" s="133" t="s">
        <v>74</v>
      </c>
      <c r="B63" s="138">
        <f>AB45/1000</f>
        <v>0</v>
      </c>
    </row>
    <row r="64" spans="1:28" ht="18.5" x14ac:dyDescent="0.45">
      <c r="A64" s="133" t="s">
        <v>58</v>
      </c>
      <c r="B64" s="138">
        <f>NPV(A56,B50:AA50)</f>
        <v>0</v>
      </c>
    </row>
    <row r="65" spans="1:2" ht="18.5" x14ac:dyDescent="0.45">
      <c r="A65" s="133" t="s">
        <v>59</v>
      </c>
      <c r="B65" s="138">
        <f>NPV(A57,B51:AA51)</f>
        <v>0</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showInputMessage="1" showErrorMessage="1" prompt="Select a year" xr:uid="{7EDC6435-DE76-40A2-9A9D-8B243FD1DC3F}">
          <x14:formula1>
            <xm:f>'Rebased Costs'!$A$3:$A$9</xm:f>
          </x14:formula1>
          <xm:sqref>B1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D007E-7DEC-4595-895A-C7BD581E80E5}">
  <dimension ref="A1:AB65"/>
  <sheetViews>
    <sheetView tabSelected="1" zoomScale="85" zoomScaleNormal="85" workbookViewId="0">
      <pane xSplit="1" ySplit="4" topLeftCell="O37" activePane="bottomRight" state="frozen"/>
      <selection activeCell="AB7" sqref="AB7:AB9"/>
      <selection pane="topRight" activeCell="AB7" sqref="AB7:AB9"/>
      <selection pane="bottomLeft" activeCell="AB7" sqref="AB7:AB9"/>
      <selection pane="bottomRight" activeCell="AA58" sqref="AA58"/>
    </sheetView>
  </sheetViews>
  <sheetFormatPr defaultRowHeight="14.5" x14ac:dyDescent="0.35"/>
  <cols>
    <col min="1" max="1" width="62.6328125" style="1" bestFit="1" customWidth="1"/>
    <col min="2" max="2" width="19.6328125" bestFit="1" customWidth="1"/>
    <col min="3" max="26" width="15.36328125" bestFit="1" customWidth="1"/>
    <col min="27" max="27" width="15.36328125" customWidth="1"/>
    <col min="28" max="28" width="15.36328125" bestFit="1" customWidth="1"/>
  </cols>
  <sheetData>
    <row r="1" spans="1:28" ht="24" customHeight="1" x14ac:dyDescent="0.45">
      <c r="A1" s="106" t="s">
        <v>71</v>
      </c>
      <c r="B1" s="85">
        <v>2025</v>
      </c>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20"/>
    </row>
    <row r="2" spans="1:28" ht="15" thickBot="1" x14ac:dyDescent="0.4">
      <c r="A2" s="107" t="s">
        <v>0</v>
      </c>
      <c r="B2" s="74"/>
      <c r="C2" s="75"/>
      <c r="D2" s="75"/>
      <c r="E2" s="76"/>
      <c r="F2" s="121"/>
      <c r="G2" s="121"/>
      <c r="H2" s="121"/>
      <c r="I2" s="121"/>
      <c r="J2" s="121"/>
      <c r="K2" s="121"/>
      <c r="L2" s="121"/>
      <c r="M2" s="121"/>
      <c r="N2" s="121"/>
      <c r="O2" s="121"/>
      <c r="P2" s="121"/>
      <c r="Q2" s="121"/>
      <c r="R2" s="121"/>
      <c r="S2" s="121"/>
      <c r="T2" s="121"/>
      <c r="U2" s="121"/>
      <c r="V2" s="121"/>
      <c r="W2" s="121"/>
      <c r="X2" s="121"/>
      <c r="Y2" s="121"/>
      <c r="Z2" s="121"/>
      <c r="AA2" s="121"/>
      <c r="AB2" s="122"/>
    </row>
    <row r="3" spans="1:28" x14ac:dyDescent="0.35">
      <c r="A3" s="108" t="s">
        <v>1</v>
      </c>
      <c r="B3" s="111">
        <v>0</v>
      </c>
      <c r="C3" s="111">
        <f>B3+1</f>
        <v>1</v>
      </c>
      <c r="D3" s="111">
        <f t="shared" ref="D3:S4" si="0">C3+1</f>
        <v>2</v>
      </c>
      <c r="E3" s="111">
        <f t="shared" si="0"/>
        <v>3</v>
      </c>
      <c r="F3" s="112">
        <f t="shared" si="0"/>
        <v>4</v>
      </c>
      <c r="G3" s="112">
        <f t="shared" si="0"/>
        <v>5</v>
      </c>
      <c r="H3" s="112">
        <f t="shared" si="0"/>
        <v>6</v>
      </c>
      <c r="I3" s="112">
        <f t="shared" si="0"/>
        <v>7</v>
      </c>
      <c r="J3" s="112">
        <f t="shared" si="0"/>
        <v>8</v>
      </c>
      <c r="K3" s="112">
        <f t="shared" si="0"/>
        <v>9</v>
      </c>
      <c r="L3" s="112">
        <f t="shared" si="0"/>
        <v>10</v>
      </c>
      <c r="M3" s="112">
        <f t="shared" si="0"/>
        <v>11</v>
      </c>
      <c r="N3" s="112">
        <f t="shared" si="0"/>
        <v>12</v>
      </c>
      <c r="O3" s="112">
        <f t="shared" si="0"/>
        <v>13</v>
      </c>
      <c r="P3" s="112">
        <f t="shared" si="0"/>
        <v>14</v>
      </c>
      <c r="Q3" s="112">
        <f t="shared" si="0"/>
        <v>15</v>
      </c>
      <c r="R3" s="112">
        <f t="shared" si="0"/>
        <v>16</v>
      </c>
      <c r="S3" s="112">
        <f t="shared" si="0"/>
        <v>17</v>
      </c>
      <c r="T3" s="112">
        <f t="shared" ref="T3:Z4" si="1">S3+1</f>
        <v>18</v>
      </c>
      <c r="U3" s="112">
        <f t="shared" si="1"/>
        <v>19</v>
      </c>
      <c r="V3" s="112">
        <f t="shared" si="1"/>
        <v>20</v>
      </c>
      <c r="W3" s="112">
        <f t="shared" si="1"/>
        <v>21</v>
      </c>
      <c r="X3" s="112">
        <f t="shared" si="1"/>
        <v>22</v>
      </c>
      <c r="Y3" s="112">
        <f t="shared" si="1"/>
        <v>23</v>
      </c>
      <c r="Z3" s="112">
        <f t="shared" si="1"/>
        <v>24</v>
      </c>
      <c r="AA3" s="112">
        <f>Z3+1</f>
        <v>25</v>
      </c>
      <c r="AB3" s="113" t="s">
        <v>2</v>
      </c>
    </row>
    <row r="4" spans="1:28" x14ac:dyDescent="0.35">
      <c r="A4" s="109"/>
      <c r="B4" s="114">
        <f>B1</f>
        <v>2025</v>
      </c>
      <c r="C4" s="115">
        <f>B4+1</f>
        <v>2026</v>
      </c>
      <c r="D4" s="115">
        <f t="shared" si="0"/>
        <v>2027</v>
      </c>
      <c r="E4" s="115">
        <f t="shared" si="0"/>
        <v>2028</v>
      </c>
      <c r="F4" s="115">
        <f t="shared" si="0"/>
        <v>2029</v>
      </c>
      <c r="G4" s="115">
        <f t="shared" si="0"/>
        <v>2030</v>
      </c>
      <c r="H4" s="115">
        <f t="shared" si="0"/>
        <v>2031</v>
      </c>
      <c r="I4" s="115">
        <f t="shared" si="0"/>
        <v>2032</v>
      </c>
      <c r="J4" s="115">
        <f t="shared" si="0"/>
        <v>2033</v>
      </c>
      <c r="K4" s="115">
        <f t="shared" si="0"/>
        <v>2034</v>
      </c>
      <c r="L4" s="115">
        <f t="shared" si="0"/>
        <v>2035</v>
      </c>
      <c r="M4" s="115">
        <f t="shared" si="0"/>
        <v>2036</v>
      </c>
      <c r="N4" s="115">
        <f t="shared" si="0"/>
        <v>2037</v>
      </c>
      <c r="O4" s="115">
        <f t="shared" si="0"/>
        <v>2038</v>
      </c>
      <c r="P4" s="115">
        <f t="shared" si="0"/>
        <v>2039</v>
      </c>
      <c r="Q4" s="115">
        <f t="shared" si="0"/>
        <v>2040</v>
      </c>
      <c r="R4" s="115">
        <f t="shared" si="0"/>
        <v>2041</v>
      </c>
      <c r="S4" s="115">
        <f t="shared" si="0"/>
        <v>2042</v>
      </c>
      <c r="T4" s="115">
        <f t="shared" si="1"/>
        <v>2043</v>
      </c>
      <c r="U4" s="115">
        <f t="shared" si="1"/>
        <v>2044</v>
      </c>
      <c r="V4" s="115">
        <f t="shared" si="1"/>
        <v>2045</v>
      </c>
      <c r="W4" s="115">
        <f t="shared" si="1"/>
        <v>2046</v>
      </c>
      <c r="X4" s="115">
        <f t="shared" si="1"/>
        <v>2047</v>
      </c>
      <c r="Y4" s="115">
        <f t="shared" si="1"/>
        <v>2048</v>
      </c>
      <c r="Z4" s="115">
        <f t="shared" si="1"/>
        <v>2049</v>
      </c>
      <c r="AA4" s="115">
        <f>Z4+1</f>
        <v>2050</v>
      </c>
      <c r="AB4" s="116"/>
    </row>
    <row r="5" spans="1:28" ht="18.5" x14ac:dyDescent="0.45">
      <c r="A5" s="110" t="s">
        <v>9</v>
      </c>
      <c r="B5" s="117"/>
      <c r="C5" s="118"/>
      <c r="D5" s="118"/>
      <c r="E5" s="118"/>
      <c r="F5" s="118"/>
      <c r="G5" s="118"/>
      <c r="H5" s="118"/>
      <c r="I5" s="118"/>
      <c r="J5" s="118"/>
      <c r="K5" s="118"/>
      <c r="L5" s="118"/>
      <c r="M5" s="118"/>
      <c r="N5" s="118"/>
      <c r="O5" s="118"/>
      <c r="P5" s="118"/>
      <c r="Q5" s="118"/>
      <c r="R5" s="118"/>
      <c r="S5" s="118"/>
      <c r="T5" s="118"/>
      <c r="U5" s="118"/>
      <c r="V5" s="118"/>
      <c r="W5" s="118"/>
      <c r="X5" s="118"/>
      <c r="Y5" s="118"/>
      <c r="Z5" s="118"/>
      <c r="AA5" s="118"/>
      <c r="AB5" s="117"/>
    </row>
    <row r="6" spans="1:28" x14ac:dyDescent="0.35">
      <c r="A6" s="88"/>
      <c r="B6" s="90"/>
      <c r="C6" s="90"/>
      <c r="D6" s="91"/>
      <c r="E6" s="91"/>
      <c r="F6" s="91"/>
      <c r="G6" s="91"/>
      <c r="H6" s="91"/>
      <c r="I6" s="91"/>
      <c r="J6" s="91"/>
      <c r="K6" s="91"/>
      <c r="L6" s="91"/>
      <c r="M6" s="91"/>
      <c r="N6" s="91"/>
      <c r="O6" s="91"/>
      <c r="P6" s="91"/>
      <c r="Q6" s="91"/>
      <c r="R6" s="91"/>
      <c r="S6" s="91"/>
      <c r="T6" s="91"/>
      <c r="U6" s="91"/>
      <c r="V6" s="91"/>
      <c r="W6" s="91"/>
      <c r="X6" s="91"/>
      <c r="Y6" s="91"/>
      <c r="Z6" s="91"/>
      <c r="AA6" s="91"/>
      <c r="AB6" s="117">
        <f>SUM(B6:AA6)</f>
        <v>0</v>
      </c>
    </row>
    <row r="7" spans="1:28" x14ac:dyDescent="0.35">
      <c r="A7" s="88"/>
      <c r="B7" s="90"/>
      <c r="C7" s="90"/>
      <c r="D7" s="91"/>
      <c r="E7" s="91"/>
      <c r="F7" s="91"/>
      <c r="G7" s="91"/>
      <c r="H7" s="91"/>
      <c r="I7" s="91"/>
      <c r="J7" s="91"/>
      <c r="K7" s="91"/>
      <c r="L7" s="91"/>
      <c r="M7" s="91"/>
      <c r="N7" s="91"/>
      <c r="O7" s="91"/>
      <c r="P7" s="91"/>
      <c r="Q7" s="91"/>
      <c r="R7" s="91"/>
      <c r="S7" s="91"/>
      <c r="T7" s="91"/>
      <c r="U7" s="91"/>
      <c r="V7" s="91"/>
      <c r="W7" s="91"/>
      <c r="X7" s="91"/>
      <c r="Y7" s="91"/>
      <c r="Z7" s="91"/>
      <c r="AA7" s="91"/>
      <c r="AB7" s="117">
        <f>SUM(B7:AA7)</f>
        <v>0</v>
      </c>
    </row>
    <row r="8" spans="1:28" x14ac:dyDescent="0.35">
      <c r="A8" s="88"/>
      <c r="B8" s="90"/>
      <c r="C8" s="90"/>
      <c r="D8" s="91"/>
      <c r="E8" s="91"/>
      <c r="F8" s="91"/>
      <c r="G8" s="91"/>
      <c r="H8" s="91"/>
      <c r="I8" s="91"/>
      <c r="J8" s="91"/>
      <c r="K8" s="91"/>
      <c r="L8" s="91"/>
      <c r="M8" s="91"/>
      <c r="N8" s="91"/>
      <c r="O8" s="91"/>
      <c r="P8" s="91"/>
      <c r="Q8" s="91"/>
      <c r="R8" s="91"/>
      <c r="S8" s="91"/>
      <c r="T8" s="91"/>
      <c r="U8" s="91"/>
      <c r="V8" s="91"/>
      <c r="W8" s="91"/>
      <c r="X8" s="91"/>
      <c r="Y8" s="91"/>
      <c r="Z8" s="91"/>
      <c r="AA8" s="91"/>
      <c r="AB8" s="117">
        <f t="shared" ref="AB8:AB9" si="2">SUM(B8:AA8)</f>
        <v>0</v>
      </c>
    </row>
    <row r="9" spans="1:28" x14ac:dyDescent="0.35">
      <c r="A9" s="88"/>
      <c r="B9" s="90"/>
      <c r="C9" s="90"/>
      <c r="D9" s="91"/>
      <c r="E9" s="91"/>
      <c r="F9" s="91"/>
      <c r="G9" s="91"/>
      <c r="H9" s="91"/>
      <c r="I9" s="91"/>
      <c r="J9" s="91"/>
      <c r="K9" s="91"/>
      <c r="L9" s="91"/>
      <c r="M9" s="91"/>
      <c r="N9" s="91"/>
      <c r="O9" s="91"/>
      <c r="P9" s="91"/>
      <c r="Q9" s="91"/>
      <c r="R9" s="91"/>
      <c r="S9" s="91"/>
      <c r="T9" s="91"/>
      <c r="U9" s="91"/>
      <c r="V9" s="91"/>
      <c r="W9" s="91"/>
      <c r="X9" s="91"/>
      <c r="Y9" s="91"/>
      <c r="Z9" s="91"/>
      <c r="AA9" s="91"/>
      <c r="AB9" s="117">
        <f t="shared" si="2"/>
        <v>0</v>
      </c>
    </row>
    <row r="10" spans="1:28" x14ac:dyDescent="0.35">
      <c r="A10" s="88"/>
      <c r="B10" s="90"/>
      <c r="C10" s="90"/>
      <c r="D10" s="91"/>
      <c r="E10" s="91"/>
      <c r="F10" s="91"/>
      <c r="G10" s="91"/>
      <c r="H10" s="91"/>
      <c r="I10" s="91"/>
      <c r="J10" s="91"/>
      <c r="K10" s="91"/>
      <c r="L10" s="91"/>
      <c r="M10" s="91"/>
      <c r="N10" s="91"/>
      <c r="O10" s="91"/>
      <c r="P10" s="91"/>
      <c r="Q10" s="91"/>
      <c r="R10" s="91"/>
      <c r="S10" s="91"/>
      <c r="T10" s="91"/>
      <c r="U10" s="91"/>
      <c r="V10" s="91"/>
      <c r="W10" s="91"/>
      <c r="X10" s="91"/>
      <c r="Y10" s="91"/>
      <c r="Z10" s="91"/>
      <c r="AA10" s="91"/>
      <c r="AB10" s="117">
        <f t="shared" ref="AB10:AB18" si="3">SUM(B10:AA10)</f>
        <v>0</v>
      </c>
    </row>
    <row r="11" spans="1:28" x14ac:dyDescent="0.35">
      <c r="A11" s="88"/>
      <c r="B11" s="90"/>
      <c r="C11" s="90"/>
      <c r="D11" s="91"/>
      <c r="E11" s="91"/>
      <c r="F11" s="91"/>
      <c r="G11" s="91"/>
      <c r="H11" s="91"/>
      <c r="I11" s="91"/>
      <c r="J11" s="91"/>
      <c r="K11" s="91"/>
      <c r="L11" s="91"/>
      <c r="M11" s="91"/>
      <c r="N11" s="91"/>
      <c r="O11" s="91"/>
      <c r="P11" s="91"/>
      <c r="Q11" s="91"/>
      <c r="R11" s="91"/>
      <c r="S11" s="91"/>
      <c r="T11" s="91"/>
      <c r="U11" s="91"/>
      <c r="V11" s="91"/>
      <c r="W11" s="91"/>
      <c r="X11" s="91"/>
      <c r="Y11" s="91"/>
      <c r="Z11" s="91"/>
      <c r="AA11" s="91"/>
      <c r="AB11" s="117">
        <f t="shared" si="3"/>
        <v>0</v>
      </c>
    </row>
    <row r="12" spans="1:28" x14ac:dyDescent="0.35">
      <c r="A12" s="88"/>
      <c r="B12" s="90"/>
      <c r="C12" s="90"/>
      <c r="D12" s="91"/>
      <c r="E12" s="91"/>
      <c r="F12" s="91"/>
      <c r="G12" s="91"/>
      <c r="H12" s="91"/>
      <c r="I12" s="91"/>
      <c r="J12" s="91"/>
      <c r="K12" s="91"/>
      <c r="L12" s="91"/>
      <c r="M12" s="91"/>
      <c r="N12" s="91"/>
      <c r="O12" s="91"/>
      <c r="P12" s="91"/>
      <c r="Q12" s="91"/>
      <c r="R12" s="91"/>
      <c r="S12" s="91"/>
      <c r="T12" s="91"/>
      <c r="U12" s="91"/>
      <c r="V12" s="91"/>
      <c r="W12" s="91"/>
      <c r="X12" s="91"/>
      <c r="Y12" s="91"/>
      <c r="Z12" s="91"/>
      <c r="AA12" s="91"/>
      <c r="AB12" s="117">
        <f t="shared" si="3"/>
        <v>0</v>
      </c>
    </row>
    <row r="13" spans="1:28" x14ac:dyDescent="0.35">
      <c r="A13" s="88"/>
      <c r="B13" s="90"/>
      <c r="C13" s="90"/>
      <c r="D13" s="91"/>
      <c r="E13" s="91"/>
      <c r="F13" s="91"/>
      <c r="G13" s="91"/>
      <c r="H13" s="91"/>
      <c r="I13" s="91"/>
      <c r="J13" s="91"/>
      <c r="K13" s="91"/>
      <c r="L13" s="91"/>
      <c r="M13" s="91"/>
      <c r="N13" s="91"/>
      <c r="O13" s="91"/>
      <c r="P13" s="91"/>
      <c r="Q13" s="91"/>
      <c r="R13" s="91"/>
      <c r="S13" s="91"/>
      <c r="T13" s="91"/>
      <c r="U13" s="91"/>
      <c r="V13" s="91"/>
      <c r="W13" s="91"/>
      <c r="X13" s="91"/>
      <c r="Y13" s="91"/>
      <c r="Z13" s="91"/>
      <c r="AA13" s="91"/>
      <c r="AB13" s="117">
        <f t="shared" si="3"/>
        <v>0</v>
      </c>
    </row>
    <row r="14" spans="1:28" x14ac:dyDescent="0.35">
      <c r="A14" s="88"/>
      <c r="B14" s="90"/>
      <c r="C14" s="90"/>
      <c r="D14" s="91"/>
      <c r="E14" s="91"/>
      <c r="F14" s="91"/>
      <c r="G14" s="91"/>
      <c r="H14" s="91"/>
      <c r="I14" s="91"/>
      <c r="J14" s="91"/>
      <c r="K14" s="91"/>
      <c r="L14" s="91"/>
      <c r="M14" s="91"/>
      <c r="N14" s="91"/>
      <c r="O14" s="91"/>
      <c r="P14" s="91"/>
      <c r="Q14" s="91"/>
      <c r="R14" s="91"/>
      <c r="S14" s="91"/>
      <c r="T14" s="91"/>
      <c r="U14" s="91"/>
      <c r="V14" s="91"/>
      <c r="W14" s="91"/>
      <c r="X14" s="91"/>
      <c r="Y14" s="91"/>
      <c r="Z14" s="91"/>
      <c r="AA14" s="91"/>
      <c r="AB14" s="117">
        <f t="shared" si="3"/>
        <v>0</v>
      </c>
    </row>
    <row r="15" spans="1:28" x14ac:dyDescent="0.35">
      <c r="A15" s="88"/>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117">
        <f t="shared" si="3"/>
        <v>0</v>
      </c>
    </row>
    <row r="16" spans="1:28" x14ac:dyDescent="0.35">
      <c r="A16" s="123" t="s">
        <v>73</v>
      </c>
      <c r="B16" s="125">
        <f>SUM(B6:B15)</f>
        <v>0</v>
      </c>
      <c r="C16" s="125">
        <f>SUM(C6:C15)</f>
        <v>0</v>
      </c>
      <c r="D16" s="125">
        <f t="shared" ref="D16:AA16" si="4">SUM(D6:D15)</f>
        <v>0</v>
      </c>
      <c r="E16" s="125">
        <f t="shared" si="4"/>
        <v>0</v>
      </c>
      <c r="F16" s="125">
        <f t="shared" si="4"/>
        <v>0</v>
      </c>
      <c r="G16" s="125">
        <f t="shared" si="4"/>
        <v>0</v>
      </c>
      <c r="H16" s="125">
        <f t="shared" si="4"/>
        <v>0</v>
      </c>
      <c r="I16" s="125">
        <f t="shared" si="4"/>
        <v>0</v>
      </c>
      <c r="J16" s="125">
        <f t="shared" si="4"/>
        <v>0</v>
      </c>
      <c r="K16" s="125">
        <f t="shared" si="4"/>
        <v>0</v>
      </c>
      <c r="L16" s="125">
        <f t="shared" si="4"/>
        <v>0</v>
      </c>
      <c r="M16" s="125">
        <f t="shared" si="4"/>
        <v>0</v>
      </c>
      <c r="N16" s="125">
        <f t="shared" si="4"/>
        <v>0</v>
      </c>
      <c r="O16" s="125">
        <f t="shared" si="4"/>
        <v>0</v>
      </c>
      <c r="P16" s="125">
        <f t="shared" si="4"/>
        <v>0</v>
      </c>
      <c r="Q16" s="125">
        <f t="shared" si="4"/>
        <v>0</v>
      </c>
      <c r="R16" s="125">
        <f t="shared" si="4"/>
        <v>0</v>
      </c>
      <c r="S16" s="125">
        <f t="shared" si="4"/>
        <v>0</v>
      </c>
      <c r="T16" s="125">
        <f t="shared" si="4"/>
        <v>0</v>
      </c>
      <c r="U16" s="125">
        <f t="shared" si="4"/>
        <v>0</v>
      </c>
      <c r="V16" s="125">
        <f t="shared" si="4"/>
        <v>0</v>
      </c>
      <c r="W16" s="125">
        <f t="shared" si="4"/>
        <v>0</v>
      </c>
      <c r="X16" s="125">
        <f t="shared" si="4"/>
        <v>0</v>
      </c>
      <c r="Y16" s="125">
        <f t="shared" si="4"/>
        <v>0</v>
      </c>
      <c r="Z16" s="125">
        <f t="shared" si="4"/>
        <v>0</v>
      </c>
      <c r="AA16" s="125">
        <f t="shared" si="4"/>
        <v>0</v>
      </c>
      <c r="AB16" s="117">
        <f t="shared" si="3"/>
        <v>0</v>
      </c>
    </row>
    <row r="17" spans="1:28" x14ac:dyDescent="0.35">
      <c r="A17" s="124">
        <v>0.05</v>
      </c>
      <c r="B17" s="126">
        <f>B16*$A$17</f>
        <v>0</v>
      </c>
      <c r="C17" s="126">
        <f>C16*$A$17</f>
        <v>0</v>
      </c>
      <c r="D17" s="126">
        <f t="shared" ref="D17:AA17" si="5">D16*$A$17</f>
        <v>0</v>
      </c>
      <c r="E17" s="126">
        <f t="shared" si="5"/>
        <v>0</v>
      </c>
      <c r="F17" s="126">
        <f t="shared" si="5"/>
        <v>0</v>
      </c>
      <c r="G17" s="126">
        <f t="shared" si="5"/>
        <v>0</v>
      </c>
      <c r="H17" s="126">
        <f t="shared" si="5"/>
        <v>0</v>
      </c>
      <c r="I17" s="126">
        <f t="shared" si="5"/>
        <v>0</v>
      </c>
      <c r="J17" s="126">
        <f t="shared" si="5"/>
        <v>0</v>
      </c>
      <c r="K17" s="126">
        <f t="shared" si="5"/>
        <v>0</v>
      </c>
      <c r="L17" s="126">
        <f t="shared" si="5"/>
        <v>0</v>
      </c>
      <c r="M17" s="126">
        <f t="shared" si="5"/>
        <v>0</v>
      </c>
      <c r="N17" s="126">
        <f t="shared" si="5"/>
        <v>0</v>
      </c>
      <c r="O17" s="126">
        <f t="shared" si="5"/>
        <v>0</v>
      </c>
      <c r="P17" s="126">
        <f t="shared" si="5"/>
        <v>0</v>
      </c>
      <c r="Q17" s="126">
        <f t="shared" si="5"/>
        <v>0</v>
      </c>
      <c r="R17" s="126">
        <f t="shared" si="5"/>
        <v>0</v>
      </c>
      <c r="S17" s="126">
        <f t="shared" si="5"/>
        <v>0</v>
      </c>
      <c r="T17" s="126">
        <f t="shared" si="5"/>
        <v>0</v>
      </c>
      <c r="U17" s="126">
        <f t="shared" si="5"/>
        <v>0</v>
      </c>
      <c r="V17" s="126">
        <f t="shared" si="5"/>
        <v>0</v>
      </c>
      <c r="W17" s="126">
        <f t="shared" si="5"/>
        <v>0</v>
      </c>
      <c r="X17" s="126">
        <f t="shared" si="5"/>
        <v>0</v>
      </c>
      <c r="Y17" s="126">
        <f t="shared" si="5"/>
        <v>0</v>
      </c>
      <c r="Z17" s="126">
        <f t="shared" si="5"/>
        <v>0</v>
      </c>
      <c r="AA17" s="126">
        <f t="shared" si="5"/>
        <v>0</v>
      </c>
      <c r="AB17" s="117">
        <f t="shared" si="3"/>
        <v>0</v>
      </c>
    </row>
    <row r="18" spans="1:28" x14ac:dyDescent="0.35">
      <c r="A18" s="123" t="s">
        <v>7</v>
      </c>
      <c r="B18" s="126">
        <f>SUM(B16:B17)</f>
        <v>0</v>
      </c>
      <c r="C18" s="126">
        <f t="shared" ref="C18:AA18" si="6">SUM(C16:C17)</f>
        <v>0</v>
      </c>
      <c r="D18" s="126">
        <f t="shared" si="6"/>
        <v>0</v>
      </c>
      <c r="E18" s="126">
        <f t="shared" si="6"/>
        <v>0</v>
      </c>
      <c r="F18" s="126">
        <f t="shared" si="6"/>
        <v>0</v>
      </c>
      <c r="G18" s="126">
        <f t="shared" si="6"/>
        <v>0</v>
      </c>
      <c r="H18" s="126">
        <f t="shared" si="6"/>
        <v>0</v>
      </c>
      <c r="I18" s="126">
        <f t="shared" si="6"/>
        <v>0</v>
      </c>
      <c r="J18" s="126">
        <f t="shared" si="6"/>
        <v>0</v>
      </c>
      <c r="K18" s="126">
        <f t="shared" si="6"/>
        <v>0</v>
      </c>
      <c r="L18" s="126">
        <f t="shared" si="6"/>
        <v>0</v>
      </c>
      <c r="M18" s="126">
        <f t="shared" si="6"/>
        <v>0</v>
      </c>
      <c r="N18" s="126">
        <f t="shared" si="6"/>
        <v>0</v>
      </c>
      <c r="O18" s="126">
        <f t="shared" si="6"/>
        <v>0</v>
      </c>
      <c r="P18" s="126">
        <f t="shared" si="6"/>
        <v>0</v>
      </c>
      <c r="Q18" s="126">
        <f t="shared" si="6"/>
        <v>0</v>
      </c>
      <c r="R18" s="126">
        <f t="shared" si="6"/>
        <v>0</v>
      </c>
      <c r="S18" s="126">
        <f t="shared" si="6"/>
        <v>0</v>
      </c>
      <c r="T18" s="126">
        <f t="shared" si="6"/>
        <v>0</v>
      </c>
      <c r="U18" s="126">
        <f t="shared" si="6"/>
        <v>0</v>
      </c>
      <c r="V18" s="126">
        <f t="shared" si="6"/>
        <v>0</v>
      </c>
      <c r="W18" s="126">
        <f t="shared" si="6"/>
        <v>0</v>
      </c>
      <c r="X18" s="126">
        <f t="shared" si="6"/>
        <v>0</v>
      </c>
      <c r="Y18" s="126">
        <f t="shared" si="6"/>
        <v>0</v>
      </c>
      <c r="Z18" s="126">
        <f t="shared" si="6"/>
        <v>0</v>
      </c>
      <c r="AA18" s="126">
        <f t="shared" si="6"/>
        <v>0</v>
      </c>
      <c r="AB18" s="117">
        <f t="shared" si="3"/>
        <v>0</v>
      </c>
    </row>
    <row r="19" spans="1:28" x14ac:dyDescent="0.35">
      <c r="A19" s="123" t="s">
        <v>8</v>
      </c>
      <c r="B19" s="126">
        <f>+B18</f>
        <v>0</v>
      </c>
      <c r="C19" s="126">
        <f>B19+C18</f>
        <v>0</v>
      </c>
      <c r="D19" s="126">
        <f>C19+D18</f>
        <v>0</v>
      </c>
      <c r="E19" s="126">
        <f t="shared" ref="E19:AA19" si="7">D19+E18</f>
        <v>0</v>
      </c>
      <c r="F19" s="126">
        <f t="shared" si="7"/>
        <v>0</v>
      </c>
      <c r="G19" s="126">
        <f t="shared" si="7"/>
        <v>0</v>
      </c>
      <c r="H19" s="126">
        <f t="shared" si="7"/>
        <v>0</v>
      </c>
      <c r="I19" s="126">
        <f t="shared" si="7"/>
        <v>0</v>
      </c>
      <c r="J19" s="126">
        <f t="shared" si="7"/>
        <v>0</v>
      </c>
      <c r="K19" s="126">
        <f t="shared" si="7"/>
        <v>0</v>
      </c>
      <c r="L19" s="126">
        <f t="shared" si="7"/>
        <v>0</v>
      </c>
      <c r="M19" s="126">
        <f t="shared" si="7"/>
        <v>0</v>
      </c>
      <c r="N19" s="126">
        <f t="shared" si="7"/>
        <v>0</v>
      </c>
      <c r="O19" s="126">
        <f t="shared" si="7"/>
        <v>0</v>
      </c>
      <c r="P19" s="126">
        <f t="shared" si="7"/>
        <v>0</v>
      </c>
      <c r="Q19" s="126">
        <f t="shared" si="7"/>
        <v>0</v>
      </c>
      <c r="R19" s="126">
        <f t="shared" si="7"/>
        <v>0</v>
      </c>
      <c r="S19" s="126">
        <f t="shared" si="7"/>
        <v>0</v>
      </c>
      <c r="T19" s="126">
        <f t="shared" si="7"/>
        <v>0</v>
      </c>
      <c r="U19" s="126">
        <f t="shared" si="7"/>
        <v>0</v>
      </c>
      <c r="V19" s="126">
        <f t="shared" si="7"/>
        <v>0</v>
      </c>
      <c r="W19" s="126">
        <f t="shared" si="7"/>
        <v>0</v>
      </c>
      <c r="X19" s="126">
        <f t="shared" si="7"/>
        <v>0</v>
      </c>
      <c r="Y19" s="126">
        <f t="shared" si="7"/>
        <v>0</v>
      </c>
      <c r="Z19" s="126">
        <f t="shared" si="7"/>
        <v>0</v>
      </c>
      <c r="AA19" s="126">
        <f t="shared" si="7"/>
        <v>0</v>
      </c>
      <c r="AB19" s="117"/>
    </row>
    <row r="20" spans="1:28" ht="18.5" x14ac:dyDescent="0.45">
      <c r="A20" s="110" t="s">
        <v>10</v>
      </c>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c r="AA20" s="127"/>
      <c r="AB20" s="117"/>
    </row>
    <row r="21" spans="1:28" x14ac:dyDescent="0.35">
      <c r="A21" s="88"/>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117">
        <f>SUM(B21:AA21)</f>
        <v>0</v>
      </c>
    </row>
    <row r="22" spans="1:28" x14ac:dyDescent="0.35">
      <c r="A22" s="88"/>
      <c r="B22" s="89"/>
      <c r="C22" s="89"/>
      <c r="D22" s="89"/>
      <c r="E22" s="89"/>
      <c r="F22" s="89"/>
      <c r="G22" s="89"/>
      <c r="H22" s="89"/>
      <c r="I22" s="89"/>
      <c r="J22" s="89"/>
      <c r="K22" s="89"/>
      <c r="L22" s="89"/>
      <c r="M22" s="89"/>
      <c r="N22" s="89"/>
      <c r="O22" s="89"/>
      <c r="P22" s="89"/>
      <c r="Q22" s="89"/>
      <c r="R22" s="89"/>
      <c r="S22" s="89"/>
      <c r="T22" s="89"/>
      <c r="U22" s="89"/>
      <c r="V22" s="89"/>
      <c r="W22" s="89"/>
      <c r="X22" s="89"/>
      <c r="Y22" s="89"/>
      <c r="Z22" s="89"/>
      <c r="AA22" s="89"/>
      <c r="AB22" s="117">
        <f t="shared" ref="AB22:AB30" si="8">SUM(B22:AA22)</f>
        <v>0</v>
      </c>
    </row>
    <row r="23" spans="1:28" x14ac:dyDescent="0.35">
      <c r="A23" s="88"/>
      <c r="B23" s="89"/>
      <c r="C23" s="89"/>
      <c r="D23" s="89"/>
      <c r="E23" s="89"/>
      <c r="F23" s="89"/>
      <c r="G23" s="89"/>
      <c r="H23" s="89"/>
      <c r="I23" s="89"/>
      <c r="J23" s="89"/>
      <c r="K23" s="89"/>
      <c r="L23" s="89"/>
      <c r="M23" s="89"/>
      <c r="N23" s="89"/>
      <c r="O23" s="89"/>
      <c r="P23" s="89"/>
      <c r="Q23" s="89"/>
      <c r="R23" s="89"/>
      <c r="S23" s="89"/>
      <c r="T23" s="89"/>
      <c r="U23" s="89"/>
      <c r="V23" s="89"/>
      <c r="W23" s="89"/>
      <c r="X23" s="89"/>
      <c r="Y23" s="89"/>
      <c r="Z23" s="89"/>
      <c r="AA23" s="89"/>
      <c r="AB23" s="117">
        <f t="shared" si="8"/>
        <v>0</v>
      </c>
    </row>
    <row r="24" spans="1:28" x14ac:dyDescent="0.35">
      <c r="A24" s="88"/>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117">
        <f t="shared" si="8"/>
        <v>0</v>
      </c>
    </row>
    <row r="25" spans="1:28" x14ac:dyDescent="0.35">
      <c r="A25" s="88"/>
      <c r="B25" s="89"/>
      <c r="C25" s="89"/>
      <c r="D25" s="89"/>
      <c r="E25" s="89"/>
      <c r="F25" s="89"/>
      <c r="G25" s="89"/>
      <c r="H25" s="89"/>
      <c r="I25" s="89"/>
      <c r="J25" s="89"/>
      <c r="K25" s="89"/>
      <c r="L25" s="89"/>
      <c r="M25" s="89"/>
      <c r="N25" s="89"/>
      <c r="O25" s="89"/>
      <c r="P25" s="89"/>
      <c r="Q25" s="89"/>
      <c r="R25" s="89"/>
      <c r="S25" s="89"/>
      <c r="T25" s="89"/>
      <c r="U25" s="89"/>
      <c r="V25" s="89"/>
      <c r="W25" s="89"/>
      <c r="X25" s="89"/>
      <c r="Y25" s="89"/>
      <c r="Z25" s="89"/>
      <c r="AA25" s="89"/>
      <c r="AB25" s="117">
        <f t="shared" si="8"/>
        <v>0</v>
      </c>
    </row>
    <row r="26" spans="1:28" x14ac:dyDescent="0.35">
      <c r="A26" s="88"/>
      <c r="B26" s="89"/>
      <c r="C26" s="89"/>
      <c r="D26" s="89"/>
      <c r="E26" s="89"/>
      <c r="F26" s="89"/>
      <c r="G26" s="89"/>
      <c r="H26" s="89"/>
      <c r="I26" s="89"/>
      <c r="J26" s="89"/>
      <c r="K26" s="89"/>
      <c r="L26" s="89"/>
      <c r="M26" s="89"/>
      <c r="N26" s="89"/>
      <c r="O26" s="89"/>
      <c r="P26" s="89"/>
      <c r="Q26" s="89"/>
      <c r="R26" s="89"/>
      <c r="S26" s="89"/>
      <c r="T26" s="89"/>
      <c r="U26" s="89"/>
      <c r="V26" s="89"/>
      <c r="W26" s="89"/>
      <c r="X26" s="89"/>
      <c r="Y26" s="89"/>
      <c r="Z26" s="89"/>
      <c r="AA26" s="89"/>
      <c r="AB26" s="117">
        <f t="shared" si="8"/>
        <v>0</v>
      </c>
    </row>
    <row r="27" spans="1:28" x14ac:dyDescent="0.35">
      <c r="A27" s="88"/>
      <c r="B27" s="89"/>
      <c r="C27" s="89"/>
      <c r="D27" s="89"/>
      <c r="E27" s="89"/>
      <c r="F27" s="89"/>
      <c r="G27" s="89"/>
      <c r="H27" s="89"/>
      <c r="I27" s="89"/>
      <c r="J27" s="89"/>
      <c r="K27" s="89"/>
      <c r="L27" s="89"/>
      <c r="M27" s="89"/>
      <c r="N27" s="89"/>
      <c r="O27" s="89"/>
      <c r="P27" s="89"/>
      <c r="Q27" s="89"/>
      <c r="R27" s="89"/>
      <c r="S27" s="89"/>
      <c r="T27" s="89"/>
      <c r="U27" s="89"/>
      <c r="V27" s="89"/>
      <c r="W27" s="89"/>
      <c r="X27" s="89"/>
      <c r="Y27" s="89"/>
      <c r="Z27" s="89"/>
      <c r="AA27" s="89"/>
      <c r="AB27" s="117">
        <f t="shared" si="8"/>
        <v>0</v>
      </c>
    </row>
    <row r="28" spans="1:28" x14ac:dyDescent="0.35">
      <c r="A28" s="88"/>
      <c r="B28" s="89"/>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117">
        <f t="shared" si="8"/>
        <v>0</v>
      </c>
    </row>
    <row r="29" spans="1:28" x14ac:dyDescent="0.35">
      <c r="A29" s="88"/>
      <c r="B29" s="89"/>
      <c r="C29" s="89"/>
      <c r="D29" s="89"/>
      <c r="E29" s="89"/>
      <c r="F29" s="89"/>
      <c r="G29" s="89"/>
      <c r="H29" s="89"/>
      <c r="I29" s="89"/>
      <c r="J29" s="89"/>
      <c r="K29" s="89"/>
      <c r="L29" s="89"/>
      <c r="M29" s="89"/>
      <c r="N29" s="89"/>
      <c r="O29" s="89"/>
      <c r="P29" s="89"/>
      <c r="Q29" s="89"/>
      <c r="R29" s="89"/>
      <c r="S29" s="89"/>
      <c r="T29" s="89"/>
      <c r="U29" s="89"/>
      <c r="V29" s="89"/>
      <c r="W29" s="89"/>
      <c r="X29" s="89"/>
      <c r="Y29" s="89"/>
      <c r="Z29" s="89"/>
      <c r="AA29" s="89"/>
      <c r="AB29" s="117">
        <f t="shared" si="8"/>
        <v>0</v>
      </c>
    </row>
    <row r="30" spans="1:28" x14ac:dyDescent="0.35">
      <c r="A30" s="88"/>
      <c r="B30" s="89"/>
      <c r="C30" s="89"/>
      <c r="D30" s="89"/>
      <c r="E30" s="89"/>
      <c r="F30" s="89"/>
      <c r="G30" s="89"/>
      <c r="H30" s="89"/>
      <c r="I30" s="89"/>
      <c r="J30" s="89"/>
      <c r="K30" s="89"/>
      <c r="L30" s="89"/>
      <c r="M30" s="89"/>
      <c r="N30" s="89"/>
      <c r="O30" s="89"/>
      <c r="P30" s="89"/>
      <c r="Q30" s="89"/>
      <c r="R30" s="89"/>
      <c r="S30" s="89"/>
      <c r="T30" s="89"/>
      <c r="U30" s="89"/>
      <c r="V30" s="89"/>
      <c r="W30" s="89"/>
      <c r="X30" s="89"/>
      <c r="Y30" s="89"/>
      <c r="Z30" s="89"/>
      <c r="AA30" s="89"/>
      <c r="AB30" s="117">
        <f t="shared" si="8"/>
        <v>0</v>
      </c>
    </row>
    <row r="31" spans="1:28" x14ac:dyDescent="0.35">
      <c r="A31" s="88"/>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117">
        <f>SUM(B31:AA31)</f>
        <v>0</v>
      </c>
    </row>
    <row r="32" spans="1:28" x14ac:dyDescent="0.35">
      <c r="A32" s="88"/>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117">
        <f>SUM(B32:AA32)</f>
        <v>0</v>
      </c>
    </row>
    <row r="33" spans="1:28" x14ac:dyDescent="0.35">
      <c r="A33" s="123" t="s">
        <v>11</v>
      </c>
      <c r="B33" s="126">
        <f t="shared" ref="B33:AA33" si="9">SUM(B21:B32)</f>
        <v>0</v>
      </c>
      <c r="C33" s="126">
        <f t="shared" si="9"/>
        <v>0</v>
      </c>
      <c r="D33" s="126">
        <f t="shared" si="9"/>
        <v>0</v>
      </c>
      <c r="E33" s="126">
        <f t="shared" si="9"/>
        <v>0</v>
      </c>
      <c r="F33" s="126">
        <f t="shared" si="9"/>
        <v>0</v>
      </c>
      <c r="G33" s="126">
        <f t="shared" si="9"/>
        <v>0</v>
      </c>
      <c r="H33" s="126">
        <f t="shared" si="9"/>
        <v>0</v>
      </c>
      <c r="I33" s="126">
        <f t="shared" si="9"/>
        <v>0</v>
      </c>
      <c r="J33" s="126">
        <f t="shared" si="9"/>
        <v>0</v>
      </c>
      <c r="K33" s="126">
        <f t="shared" si="9"/>
        <v>0</v>
      </c>
      <c r="L33" s="126">
        <f t="shared" si="9"/>
        <v>0</v>
      </c>
      <c r="M33" s="126">
        <f t="shared" si="9"/>
        <v>0</v>
      </c>
      <c r="N33" s="126">
        <f t="shared" si="9"/>
        <v>0</v>
      </c>
      <c r="O33" s="126">
        <f t="shared" si="9"/>
        <v>0</v>
      </c>
      <c r="P33" s="126">
        <f t="shared" si="9"/>
        <v>0</v>
      </c>
      <c r="Q33" s="126">
        <f t="shared" si="9"/>
        <v>0</v>
      </c>
      <c r="R33" s="126">
        <f t="shared" si="9"/>
        <v>0</v>
      </c>
      <c r="S33" s="126">
        <f t="shared" si="9"/>
        <v>0</v>
      </c>
      <c r="T33" s="126">
        <f t="shared" si="9"/>
        <v>0</v>
      </c>
      <c r="U33" s="126">
        <f t="shared" si="9"/>
        <v>0</v>
      </c>
      <c r="V33" s="126">
        <f t="shared" si="9"/>
        <v>0</v>
      </c>
      <c r="W33" s="126">
        <f t="shared" si="9"/>
        <v>0</v>
      </c>
      <c r="X33" s="126">
        <f t="shared" si="9"/>
        <v>0</v>
      </c>
      <c r="Y33" s="126">
        <f t="shared" si="9"/>
        <v>0</v>
      </c>
      <c r="Z33" s="126">
        <f t="shared" si="9"/>
        <v>0</v>
      </c>
      <c r="AA33" s="126">
        <f t="shared" si="9"/>
        <v>0</v>
      </c>
      <c r="AB33" s="117">
        <f>SUM(B33:AA33)</f>
        <v>0</v>
      </c>
    </row>
    <row r="34" spans="1:28" x14ac:dyDescent="0.35">
      <c r="A34" s="123" t="s">
        <v>12</v>
      </c>
      <c r="B34" s="126">
        <f>+B33</f>
        <v>0</v>
      </c>
      <c r="C34" s="126">
        <f>B34+C33</f>
        <v>0</v>
      </c>
      <c r="D34" s="126">
        <f t="shared" ref="D34:AA34" si="10">C34+D33</f>
        <v>0</v>
      </c>
      <c r="E34" s="126">
        <f t="shared" si="10"/>
        <v>0</v>
      </c>
      <c r="F34" s="126">
        <f t="shared" si="10"/>
        <v>0</v>
      </c>
      <c r="G34" s="126">
        <f t="shared" si="10"/>
        <v>0</v>
      </c>
      <c r="H34" s="126">
        <f t="shared" si="10"/>
        <v>0</v>
      </c>
      <c r="I34" s="126">
        <f t="shared" si="10"/>
        <v>0</v>
      </c>
      <c r="J34" s="126">
        <f t="shared" si="10"/>
        <v>0</v>
      </c>
      <c r="K34" s="126">
        <f t="shared" si="10"/>
        <v>0</v>
      </c>
      <c r="L34" s="126">
        <f t="shared" si="10"/>
        <v>0</v>
      </c>
      <c r="M34" s="126">
        <f t="shared" si="10"/>
        <v>0</v>
      </c>
      <c r="N34" s="126">
        <f t="shared" si="10"/>
        <v>0</v>
      </c>
      <c r="O34" s="126">
        <f t="shared" si="10"/>
        <v>0</v>
      </c>
      <c r="P34" s="126">
        <f t="shared" si="10"/>
        <v>0</v>
      </c>
      <c r="Q34" s="126">
        <f t="shared" si="10"/>
        <v>0</v>
      </c>
      <c r="R34" s="126">
        <f t="shared" si="10"/>
        <v>0</v>
      </c>
      <c r="S34" s="126">
        <f t="shared" si="10"/>
        <v>0</v>
      </c>
      <c r="T34" s="126">
        <f t="shared" si="10"/>
        <v>0</v>
      </c>
      <c r="U34" s="126">
        <f t="shared" si="10"/>
        <v>0</v>
      </c>
      <c r="V34" s="126">
        <f t="shared" si="10"/>
        <v>0</v>
      </c>
      <c r="W34" s="126">
        <f t="shared" si="10"/>
        <v>0</v>
      </c>
      <c r="X34" s="126">
        <f t="shared" si="10"/>
        <v>0</v>
      </c>
      <c r="Y34" s="126">
        <f t="shared" si="10"/>
        <v>0</v>
      </c>
      <c r="Z34" s="126">
        <f t="shared" si="10"/>
        <v>0</v>
      </c>
      <c r="AA34" s="126">
        <f t="shared" si="10"/>
        <v>0</v>
      </c>
      <c r="AB34" s="117"/>
    </row>
    <row r="35" spans="1:28" x14ac:dyDescent="0.35">
      <c r="A35" s="123" t="s">
        <v>13</v>
      </c>
      <c r="B35" s="126">
        <f t="shared" ref="B35:AA35" si="11">B18+B33</f>
        <v>0</v>
      </c>
      <c r="C35" s="126">
        <f t="shared" si="11"/>
        <v>0</v>
      </c>
      <c r="D35" s="126">
        <f t="shared" si="11"/>
        <v>0</v>
      </c>
      <c r="E35" s="126">
        <f t="shared" si="11"/>
        <v>0</v>
      </c>
      <c r="F35" s="126">
        <f t="shared" si="11"/>
        <v>0</v>
      </c>
      <c r="G35" s="126">
        <f t="shared" si="11"/>
        <v>0</v>
      </c>
      <c r="H35" s="126">
        <f t="shared" si="11"/>
        <v>0</v>
      </c>
      <c r="I35" s="126">
        <f t="shared" si="11"/>
        <v>0</v>
      </c>
      <c r="J35" s="126">
        <f t="shared" si="11"/>
        <v>0</v>
      </c>
      <c r="K35" s="126">
        <f t="shared" si="11"/>
        <v>0</v>
      </c>
      <c r="L35" s="126">
        <f t="shared" si="11"/>
        <v>0</v>
      </c>
      <c r="M35" s="126">
        <f t="shared" si="11"/>
        <v>0</v>
      </c>
      <c r="N35" s="126">
        <f t="shared" si="11"/>
        <v>0</v>
      </c>
      <c r="O35" s="126">
        <f t="shared" si="11"/>
        <v>0</v>
      </c>
      <c r="P35" s="126">
        <f t="shared" si="11"/>
        <v>0</v>
      </c>
      <c r="Q35" s="126">
        <f t="shared" si="11"/>
        <v>0</v>
      </c>
      <c r="R35" s="126">
        <f t="shared" si="11"/>
        <v>0</v>
      </c>
      <c r="S35" s="126">
        <f t="shared" si="11"/>
        <v>0</v>
      </c>
      <c r="T35" s="126">
        <f t="shared" si="11"/>
        <v>0</v>
      </c>
      <c r="U35" s="126">
        <f t="shared" si="11"/>
        <v>0</v>
      </c>
      <c r="V35" s="126">
        <f t="shared" si="11"/>
        <v>0</v>
      </c>
      <c r="W35" s="126">
        <f t="shared" si="11"/>
        <v>0</v>
      </c>
      <c r="X35" s="126">
        <f t="shared" si="11"/>
        <v>0</v>
      </c>
      <c r="Y35" s="126">
        <f t="shared" si="11"/>
        <v>0</v>
      </c>
      <c r="Z35" s="126">
        <f t="shared" si="11"/>
        <v>0</v>
      </c>
      <c r="AA35" s="126">
        <f t="shared" si="11"/>
        <v>0</v>
      </c>
      <c r="AB35" s="117">
        <f>SUM(B35:AA35)</f>
        <v>0</v>
      </c>
    </row>
    <row r="36" spans="1:28" x14ac:dyDescent="0.35">
      <c r="A36" s="123" t="s">
        <v>14</v>
      </c>
      <c r="B36" s="126">
        <f>+B35</f>
        <v>0</v>
      </c>
      <c r="C36" s="126">
        <f>B36+C35</f>
        <v>0</v>
      </c>
      <c r="D36" s="126">
        <f t="shared" ref="D36:AA36" si="12">C36+D35</f>
        <v>0</v>
      </c>
      <c r="E36" s="126">
        <f t="shared" si="12"/>
        <v>0</v>
      </c>
      <c r="F36" s="126">
        <f t="shared" si="12"/>
        <v>0</v>
      </c>
      <c r="G36" s="126">
        <f t="shared" si="12"/>
        <v>0</v>
      </c>
      <c r="H36" s="126">
        <f t="shared" si="12"/>
        <v>0</v>
      </c>
      <c r="I36" s="126">
        <f t="shared" si="12"/>
        <v>0</v>
      </c>
      <c r="J36" s="126">
        <f t="shared" si="12"/>
        <v>0</v>
      </c>
      <c r="K36" s="126">
        <f t="shared" si="12"/>
        <v>0</v>
      </c>
      <c r="L36" s="126">
        <f t="shared" si="12"/>
        <v>0</v>
      </c>
      <c r="M36" s="126">
        <f t="shared" si="12"/>
        <v>0</v>
      </c>
      <c r="N36" s="126">
        <f t="shared" si="12"/>
        <v>0</v>
      </c>
      <c r="O36" s="126">
        <f t="shared" si="12"/>
        <v>0</v>
      </c>
      <c r="P36" s="126">
        <f t="shared" si="12"/>
        <v>0</v>
      </c>
      <c r="Q36" s="126">
        <f t="shared" si="12"/>
        <v>0</v>
      </c>
      <c r="R36" s="126">
        <f t="shared" si="12"/>
        <v>0</v>
      </c>
      <c r="S36" s="126">
        <f t="shared" si="12"/>
        <v>0</v>
      </c>
      <c r="T36" s="126">
        <f t="shared" si="12"/>
        <v>0</v>
      </c>
      <c r="U36" s="126">
        <f t="shared" si="12"/>
        <v>0</v>
      </c>
      <c r="V36" s="126">
        <f t="shared" si="12"/>
        <v>0</v>
      </c>
      <c r="W36" s="126">
        <f t="shared" si="12"/>
        <v>0</v>
      </c>
      <c r="X36" s="126">
        <f t="shared" si="12"/>
        <v>0</v>
      </c>
      <c r="Y36" s="126">
        <f t="shared" si="12"/>
        <v>0</v>
      </c>
      <c r="Z36" s="126">
        <f t="shared" si="12"/>
        <v>0</v>
      </c>
      <c r="AA36" s="126">
        <f t="shared" si="12"/>
        <v>0</v>
      </c>
      <c r="AB36" s="117"/>
    </row>
    <row r="37" spans="1:28" x14ac:dyDescent="0.35">
      <c r="A37" s="123"/>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c r="AA37" s="118"/>
      <c r="AB37" s="117"/>
    </row>
    <row r="38" spans="1:28" ht="18.5" x14ac:dyDescent="0.45">
      <c r="A38" s="128" t="s">
        <v>5</v>
      </c>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c r="AA38" s="118"/>
      <c r="AB38" s="117"/>
    </row>
    <row r="39" spans="1:28" ht="15" thickBot="1" x14ac:dyDescent="0.4">
      <c r="A39" s="109" t="s">
        <v>60</v>
      </c>
      <c r="B39" s="2"/>
      <c r="C39" s="2">
        <f>B$39</f>
        <v>0</v>
      </c>
      <c r="D39" s="2">
        <f t="shared" ref="D39:AA39" si="13">C$39</f>
        <v>0</v>
      </c>
      <c r="E39" s="2">
        <f t="shared" si="13"/>
        <v>0</v>
      </c>
      <c r="F39" s="2">
        <f t="shared" si="13"/>
        <v>0</v>
      </c>
      <c r="G39" s="2">
        <f t="shared" si="13"/>
        <v>0</v>
      </c>
      <c r="H39" s="2">
        <f t="shared" si="13"/>
        <v>0</v>
      </c>
      <c r="I39" s="2">
        <f t="shared" si="13"/>
        <v>0</v>
      </c>
      <c r="J39" s="2">
        <f t="shared" si="13"/>
        <v>0</v>
      </c>
      <c r="K39" s="2">
        <f t="shared" si="13"/>
        <v>0</v>
      </c>
      <c r="L39" s="2">
        <f t="shared" si="13"/>
        <v>0</v>
      </c>
      <c r="M39" s="2">
        <f t="shared" si="13"/>
        <v>0</v>
      </c>
      <c r="N39" s="2">
        <f t="shared" si="13"/>
        <v>0</v>
      </c>
      <c r="O39" s="2">
        <f t="shared" si="13"/>
        <v>0</v>
      </c>
      <c r="P39" s="2">
        <f t="shared" si="13"/>
        <v>0</v>
      </c>
      <c r="Q39" s="2">
        <f t="shared" si="13"/>
        <v>0</v>
      </c>
      <c r="R39" s="2">
        <f t="shared" si="13"/>
        <v>0</v>
      </c>
      <c r="S39" s="2">
        <f t="shared" si="13"/>
        <v>0</v>
      </c>
      <c r="T39" s="2">
        <f t="shared" si="13"/>
        <v>0</v>
      </c>
      <c r="U39" s="2">
        <f t="shared" si="13"/>
        <v>0</v>
      </c>
      <c r="V39" s="2">
        <f t="shared" si="13"/>
        <v>0</v>
      </c>
      <c r="W39" s="2">
        <f t="shared" si="13"/>
        <v>0</v>
      </c>
      <c r="X39" s="2">
        <f t="shared" si="13"/>
        <v>0</v>
      </c>
      <c r="Y39" s="2">
        <f t="shared" si="13"/>
        <v>0</v>
      </c>
      <c r="Z39" s="2">
        <f t="shared" si="13"/>
        <v>0</v>
      </c>
      <c r="AA39" s="2">
        <f t="shared" si="13"/>
        <v>0</v>
      </c>
      <c r="AB39" s="117"/>
    </row>
    <row r="40" spans="1:28" ht="15" thickBot="1" x14ac:dyDescent="0.4">
      <c r="A40" s="129">
        <v>5.0000000000000001E-3</v>
      </c>
      <c r="B40" s="134">
        <v>0</v>
      </c>
      <c r="C40" s="86"/>
      <c r="D40" s="86">
        <f t="shared" ref="D40:AA40" si="14">IF(C40&lt;&gt;"", (C40)*(1-$A$40), 0)</f>
        <v>0</v>
      </c>
      <c r="E40" s="86">
        <f t="shared" si="14"/>
        <v>0</v>
      </c>
      <c r="F40" s="134">
        <f t="shared" si="14"/>
        <v>0</v>
      </c>
      <c r="G40" s="134">
        <f t="shared" si="14"/>
        <v>0</v>
      </c>
      <c r="H40" s="134">
        <f t="shared" si="14"/>
        <v>0</v>
      </c>
      <c r="I40" s="134">
        <f t="shared" si="14"/>
        <v>0</v>
      </c>
      <c r="J40" s="134">
        <f t="shared" si="14"/>
        <v>0</v>
      </c>
      <c r="K40" s="134">
        <f t="shared" si="14"/>
        <v>0</v>
      </c>
      <c r="L40" s="134">
        <f t="shared" si="14"/>
        <v>0</v>
      </c>
      <c r="M40" s="134">
        <f t="shared" si="14"/>
        <v>0</v>
      </c>
      <c r="N40" s="134">
        <f t="shared" si="14"/>
        <v>0</v>
      </c>
      <c r="O40" s="134">
        <f t="shared" si="14"/>
        <v>0</v>
      </c>
      <c r="P40" s="134">
        <f t="shared" si="14"/>
        <v>0</v>
      </c>
      <c r="Q40" s="134">
        <f t="shared" si="14"/>
        <v>0</v>
      </c>
      <c r="R40" s="134">
        <f t="shared" si="14"/>
        <v>0</v>
      </c>
      <c r="S40" s="134">
        <f t="shared" si="14"/>
        <v>0</v>
      </c>
      <c r="T40" s="134">
        <f t="shared" si="14"/>
        <v>0</v>
      </c>
      <c r="U40" s="134">
        <f t="shared" si="14"/>
        <v>0</v>
      </c>
      <c r="V40" s="134">
        <f t="shared" si="14"/>
        <v>0</v>
      </c>
      <c r="W40" s="134">
        <f t="shared" si="14"/>
        <v>0</v>
      </c>
      <c r="X40" s="134">
        <f t="shared" si="14"/>
        <v>0</v>
      </c>
      <c r="Y40" s="134">
        <f t="shared" si="14"/>
        <v>0</v>
      </c>
      <c r="Z40" s="134">
        <f t="shared" si="14"/>
        <v>0</v>
      </c>
      <c r="AA40" s="134">
        <f t="shared" si="14"/>
        <v>0</v>
      </c>
      <c r="AB40" s="117"/>
    </row>
    <row r="41" spans="1:28" x14ac:dyDescent="0.35">
      <c r="A41" s="109" t="s">
        <v>49</v>
      </c>
      <c r="B41" s="125">
        <f>B39-B40</f>
        <v>0</v>
      </c>
      <c r="C41" s="125">
        <f>C39-C40</f>
        <v>0</v>
      </c>
      <c r="D41" s="125">
        <f t="shared" ref="D41:AA41" si="15">D39-D40</f>
        <v>0</v>
      </c>
      <c r="E41" s="125">
        <f t="shared" si="15"/>
        <v>0</v>
      </c>
      <c r="F41" s="125">
        <f t="shared" si="15"/>
        <v>0</v>
      </c>
      <c r="G41" s="125">
        <f t="shared" si="15"/>
        <v>0</v>
      </c>
      <c r="H41" s="125">
        <f t="shared" si="15"/>
        <v>0</v>
      </c>
      <c r="I41" s="125">
        <f t="shared" si="15"/>
        <v>0</v>
      </c>
      <c r="J41" s="125">
        <f t="shared" si="15"/>
        <v>0</v>
      </c>
      <c r="K41" s="125">
        <f t="shared" si="15"/>
        <v>0</v>
      </c>
      <c r="L41" s="125">
        <f t="shared" si="15"/>
        <v>0</v>
      </c>
      <c r="M41" s="125">
        <f t="shared" si="15"/>
        <v>0</v>
      </c>
      <c r="N41" s="125">
        <f t="shared" si="15"/>
        <v>0</v>
      </c>
      <c r="O41" s="125">
        <f t="shared" si="15"/>
        <v>0</v>
      </c>
      <c r="P41" s="125">
        <f t="shared" si="15"/>
        <v>0</v>
      </c>
      <c r="Q41" s="125">
        <f t="shared" si="15"/>
        <v>0</v>
      </c>
      <c r="R41" s="125">
        <f t="shared" si="15"/>
        <v>0</v>
      </c>
      <c r="S41" s="125">
        <f t="shared" si="15"/>
        <v>0</v>
      </c>
      <c r="T41" s="125">
        <f t="shared" si="15"/>
        <v>0</v>
      </c>
      <c r="U41" s="125">
        <f t="shared" si="15"/>
        <v>0</v>
      </c>
      <c r="V41" s="125">
        <f t="shared" si="15"/>
        <v>0</v>
      </c>
      <c r="W41" s="125">
        <f t="shared" si="15"/>
        <v>0</v>
      </c>
      <c r="X41" s="125">
        <f t="shared" si="15"/>
        <v>0</v>
      </c>
      <c r="Y41" s="125">
        <f t="shared" si="15"/>
        <v>0</v>
      </c>
      <c r="Z41" s="125">
        <f t="shared" si="15"/>
        <v>0</v>
      </c>
      <c r="AA41" s="125">
        <f t="shared" si="15"/>
        <v>0</v>
      </c>
      <c r="AB41" s="117"/>
    </row>
    <row r="42" spans="1:28" x14ac:dyDescent="0.35">
      <c r="A42" s="109" t="s">
        <v>34</v>
      </c>
      <c r="B42" s="135">
        <f>_xlfn.XLOOKUP(VALUE(B$4),'Rebased Costs'!$13:$13,'Rebased Costs'!$15:$15,,FALSE)</f>
        <v>0.1475727045377121</v>
      </c>
      <c r="C42" s="135">
        <f>_xlfn.XLOOKUP(VALUE(LEFT(C$4,4)),'Rebased Costs'!$13:$13,'Rebased Costs'!$15:$15,,FALSE)</f>
        <v>0.13786702819018068</v>
      </c>
      <c r="D42" s="135">
        <f>_xlfn.XLOOKUP(VALUE(LEFT(D$4,4)),'Rebased Costs'!$13:$13,'Rebased Costs'!$15:$15,,FALSE)</f>
        <v>0.12376489877142084</v>
      </c>
      <c r="E42" s="135">
        <f>_xlfn.XLOOKUP(VALUE(LEFT(E$4,4)),'Rebased Costs'!$13:$13,'Rebased Costs'!$15:$15,,FALSE)</f>
        <v>0.11166174831535393</v>
      </c>
      <c r="F42" s="135">
        <f>_xlfn.XLOOKUP(VALUE(LEFT(F$4,4)),'Rebased Costs'!$13:$13,'Rebased Costs'!$15:$15,,FALSE)</f>
        <v>0.11158499436645147</v>
      </c>
      <c r="G42" s="135">
        <f>_xlfn.XLOOKUP(VALUE(LEFT(G$4,4)),'Rebased Costs'!$13:$13,'Rebased Costs'!$15:$15,,FALSE)</f>
        <v>0.11309724060443035</v>
      </c>
      <c r="H42" s="135">
        <f>_xlfn.XLOOKUP(VALUE(LEFT(H$4,4)),'Rebased Costs'!$13:$13,'Rebased Costs'!$15:$15,,FALSE)</f>
        <v>0.11685302411481187</v>
      </c>
      <c r="I42" s="135">
        <f>_xlfn.XLOOKUP(VALUE(LEFT(I$4,4)),'Rebased Costs'!$13:$13,'Rebased Costs'!$15:$15,,FALSE)</f>
        <v>0.11589924922337258</v>
      </c>
      <c r="J42" s="135">
        <f>_xlfn.XLOOKUP(VALUE(LEFT(J$4,4)),'Rebased Costs'!$13:$13,'Rebased Costs'!$15:$15,,FALSE)</f>
        <v>0.11371063087088633</v>
      </c>
      <c r="K42" s="135">
        <f>_xlfn.XLOOKUP(VALUE(LEFT(K$4,4)),'Rebased Costs'!$13:$13,'Rebased Costs'!$15:$15,,FALSE)</f>
        <v>0.11012189221852349</v>
      </c>
      <c r="L42" s="135">
        <f>_xlfn.XLOOKUP(VALUE(LEFT(L$4,4)),'Rebased Costs'!$13:$13,'Rebased Costs'!$15:$15,,FALSE)</f>
        <v>0.11438292960489774</v>
      </c>
      <c r="M42" s="135">
        <f>_xlfn.XLOOKUP(VALUE(LEFT(M$4,4)),'Rebased Costs'!$13:$13,'Rebased Costs'!$15:$15,,FALSE)</f>
        <v>0.11599256960077158</v>
      </c>
      <c r="N42" s="135">
        <f>_xlfn.XLOOKUP(VALUE(LEFT(N$4,4)),'Rebased Costs'!$13:$13,'Rebased Costs'!$15:$15,,FALSE)</f>
        <v>0.10954646366216782</v>
      </c>
      <c r="O42" s="135">
        <f>_xlfn.XLOOKUP(VALUE(LEFT(O$4,4)),'Rebased Costs'!$13:$13,'Rebased Costs'!$15:$15,,FALSE)</f>
        <v>0.11095720057214603</v>
      </c>
      <c r="P42" s="135">
        <f>_xlfn.XLOOKUP(VALUE(LEFT(P$4,4)),'Rebased Costs'!$13:$13,'Rebased Costs'!$15:$15,,FALSE)</f>
        <v>0.11243095653973495</v>
      </c>
      <c r="Q42" s="135">
        <f>_xlfn.XLOOKUP(VALUE(LEFT(Q$4,4)),'Rebased Costs'!$13:$13,'Rebased Costs'!$15:$15,,FALSE)</f>
        <v>0.11264525581166263</v>
      </c>
      <c r="R42" s="135">
        <f>_xlfn.XLOOKUP(VALUE(LEFT(R$4,4)),'Rebased Costs'!$13:$13,'Rebased Costs'!$15:$15,,FALSE)</f>
        <v>0.11311316910425102</v>
      </c>
      <c r="S42" s="135">
        <f>_xlfn.XLOOKUP(VALUE(LEFT(S$4,4)),'Rebased Costs'!$13:$13,'Rebased Costs'!$15:$15,,FALSE)</f>
        <v>0.11585618397278136</v>
      </c>
      <c r="T42" s="135">
        <f>_xlfn.XLOOKUP(VALUE(LEFT(T$4,4)),'Rebased Costs'!$13:$13,'Rebased Costs'!$15:$15,,FALSE)</f>
        <v>0.1133493014800363</v>
      </c>
      <c r="U42" s="135">
        <f>_xlfn.XLOOKUP(VALUE(LEFT(U$4,4)),'Rebased Costs'!$13:$13,'Rebased Costs'!$15:$15,,FALSE)</f>
        <v>0.11336266717341481</v>
      </c>
      <c r="V42" s="135">
        <f>_xlfn.XLOOKUP(VALUE(LEFT(V$4,4)),'Rebased Costs'!$13:$13,'Rebased Costs'!$15:$15,,FALSE)</f>
        <v>0.11189919625074496</v>
      </c>
      <c r="W42" s="135">
        <f>_xlfn.XLOOKUP(VALUE(LEFT(W$4,4)),'Rebased Costs'!$13:$13,'Rebased Costs'!$15:$15,,FALSE)</f>
        <v>0.10955976916829613</v>
      </c>
      <c r="X42" s="135">
        <f>_xlfn.XLOOKUP(VALUE(LEFT(X$4,4)),'Rebased Costs'!$13:$13,'Rebased Costs'!$15:$15,,FALSE)</f>
        <v>0.10768043759784149</v>
      </c>
      <c r="Y42" s="135">
        <f>_xlfn.XLOOKUP(VALUE(LEFT(Y$4,4)),'Rebased Costs'!$13:$13,'Rebased Costs'!$15:$15,,FALSE)</f>
        <v>0.11326495795107663</v>
      </c>
      <c r="Z42" s="135">
        <f>_xlfn.XLOOKUP(VALUE(LEFT(Z$4,4)),'Rebased Costs'!$13:$13,'Rebased Costs'!$15:$15,,FALSE)</f>
        <v>0.11260582617785954</v>
      </c>
      <c r="AA42" s="135">
        <f>_xlfn.XLOOKUP(VALUE(LEFT(AA$4,4)),'Rebased Costs'!$13:$13,'Rebased Costs'!$15:$15,,FALSE)</f>
        <v>0.10971356534786304</v>
      </c>
      <c r="AB42" s="117"/>
    </row>
    <row r="43" spans="1:28" ht="16.5" x14ac:dyDescent="0.45">
      <c r="A43" s="109" t="s">
        <v>51</v>
      </c>
      <c r="B43" s="136">
        <f>_xlfn.XLOOKUP(VALUE(LEFT(B$4,4)),'Rebased Costs'!$13:$13,'Rebased Costs'!$25:$25,,FALSE)</f>
        <v>0.20718478431050966</v>
      </c>
      <c r="C43" s="136">
        <f>_xlfn.XLOOKUP(VALUE(LEFT(C$4,4)),'Rebased Costs'!$13:$13,'Rebased Costs'!$25:$25,,FALSE)</f>
        <v>0.18722616777028214</v>
      </c>
      <c r="D43" s="136">
        <f>_xlfn.XLOOKUP(VALUE(LEFT(D$4,4)),'Rebased Costs'!$13:$13,'Rebased Costs'!$25:$25,,FALSE)</f>
        <v>0.16578237091636333</v>
      </c>
      <c r="E43" s="136">
        <f>_xlfn.XLOOKUP(VALUE(LEFT(E$4,4)),'Rebased Costs'!$13:$13,'Rebased Costs'!$25:$25,,FALSE)</f>
        <v>0.14274287704236066</v>
      </c>
      <c r="F43" s="136">
        <f>_xlfn.XLOOKUP(VALUE(LEFT(F$4,4)),'Rebased Costs'!$13:$13,'Rebased Costs'!$25:$25,,FALSE)</f>
        <v>0.11798894556342118</v>
      </c>
      <c r="G43" s="136">
        <f>_xlfn.XLOOKUP(VALUE(LEFT(G$4,4)),'Rebased Costs'!$13:$13,'Rebased Costs'!$25:$25,,FALSE)</f>
        <v>9.1393000052853668E-2</v>
      </c>
      <c r="H43" s="136">
        <f>_xlfn.XLOOKUP(VALUE(LEFT(H$4,4)),'Rebased Costs'!$13:$13,'Rebased Costs'!$25:$25,,FALSE)</f>
        <v>7.01399706451033E-2</v>
      </c>
      <c r="I43" s="136">
        <f>_xlfn.XLOOKUP(VALUE(LEFT(I$4,4)),'Rebased Costs'!$13:$13,'Rebased Costs'!$25:$25,,FALSE)</f>
        <v>5.3829237241920937E-2</v>
      </c>
      <c r="J43" s="136">
        <f>_xlfn.XLOOKUP(VALUE(LEFT(J$4,4)),'Rebased Costs'!$13:$13,'Rebased Costs'!$25:$25,,FALSE)</f>
        <v>4.1311491228137522E-2</v>
      </c>
      <c r="K43" s="136">
        <f>_xlfn.XLOOKUP(VALUE(LEFT(K$4,4)),'Rebased Costs'!$13:$13,'Rebased Costs'!$25:$25,,FALSE)</f>
        <v>3.1704690516465142E-2</v>
      </c>
      <c r="L43" s="136">
        <f>_xlfn.XLOOKUP(VALUE(LEFT(L$4,4)),'Rebased Costs'!$13:$13,'Rebased Costs'!$25:$25,,FALSE)</f>
        <v>2.4331907923483415E-2</v>
      </c>
      <c r="M43" s="136">
        <f>_xlfn.XLOOKUP(VALUE(LEFT(M$4,4)),'Rebased Costs'!$13:$13,'Rebased Costs'!$25:$25,,FALSE)</f>
        <v>1.8673632625097251E-2</v>
      </c>
      <c r="N43" s="136">
        <f>_xlfn.XLOOKUP(VALUE(LEFT(N$4,4)),'Rebased Costs'!$13:$13,'Rebased Costs'!$25:$25,,FALSE)</f>
        <v>1.4331163693108988E-2</v>
      </c>
      <c r="O43" s="136">
        <f>_xlfn.XLOOKUP(VALUE(LEFT(O$4,4)),'Rebased Costs'!$13:$13,'Rebased Costs'!$25:$25,,FALSE)</f>
        <v>1.0998516299536319E-2</v>
      </c>
      <c r="P43" s="136">
        <f>_xlfn.XLOOKUP(VALUE(LEFT(P$4,4)),'Rebased Costs'!$13:$13,'Rebased Costs'!$25:$25,,FALSE)</f>
        <v>8.4408610062372078E-3</v>
      </c>
      <c r="Q43" s="136">
        <f>_xlfn.XLOOKUP(VALUE(LEFT(Q$4,4)),'Rebased Costs'!$13:$13,'Rebased Costs'!$25:$25,,FALSE)</f>
        <v>6.4779769003587805E-3</v>
      </c>
      <c r="R43" s="136">
        <f>_xlfn.XLOOKUP(VALUE(LEFT(R$4,4)),'Rebased Costs'!$13:$13,'Rebased Costs'!$25:$25,,FALSE)</f>
        <v>6.1115430663522896E-3</v>
      </c>
      <c r="S43" s="136">
        <f>_xlfn.XLOOKUP(VALUE(LEFT(S$4,4)),'Rebased Costs'!$13:$13,'Rebased Costs'!$25:$25,,FALSE)</f>
        <v>3.8878448275416521E-3</v>
      </c>
      <c r="T43" s="136">
        <f>_xlfn.XLOOKUP(VALUE(LEFT(T$4,4)),'Rebased Costs'!$13:$13,'Rebased Costs'!$25:$25,,FALSE)</f>
        <v>2.9879564149106687E-3</v>
      </c>
      <c r="U43" s="136">
        <f>_xlfn.XLOOKUP(VALUE(LEFT(U$4,4)),'Rebased Costs'!$13:$13,'Rebased Costs'!$25:$25,,FALSE)</f>
        <v>2.1093064437426468E-3</v>
      </c>
      <c r="V43" s="136">
        <f>_xlfn.XLOOKUP(VALUE(LEFT(V$4,4)),'Rebased Costs'!$13:$13,'Rebased Costs'!$25:$25,,FALSE)</f>
        <v>1.3506219169588784E-3</v>
      </c>
      <c r="W43" s="136">
        <f>_xlfn.XLOOKUP(VALUE(LEFT(W$4,4)),'Rebased Costs'!$13:$13,'Rebased Costs'!$25:$25,,FALSE)</f>
        <v>1.3945885194798042E-3</v>
      </c>
      <c r="X43" s="136">
        <f>_xlfn.XLOOKUP(VALUE(LEFT(X$4,4)),'Rebased Costs'!$13:$13,'Rebased Costs'!$25:$25,,FALSE)</f>
        <v>1.3993051363904428E-3</v>
      </c>
      <c r="Y43" s="136">
        <f>_xlfn.XLOOKUP(VALUE(LEFT(Y$4,4)),'Rebased Costs'!$13:$13,'Rebased Costs'!$25:$25,,FALSE)</f>
        <v>1.4772591106795776E-3</v>
      </c>
      <c r="Z43" s="136">
        <f>_xlfn.XLOOKUP(VALUE(LEFT(Z$4,4)),'Rebased Costs'!$13:$13,'Rebased Costs'!$25:$25,,FALSE)</f>
        <v>1.5134477169513251E-3</v>
      </c>
      <c r="AA43" s="136">
        <f>_xlfn.XLOOKUP(VALUE(LEFT(AA$4,4)),'Rebased Costs'!$13:$13,'Rebased Costs'!$25:$25,,FALSE)</f>
        <v>1.3843550262030583E-3</v>
      </c>
      <c r="AB43" s="117"/>
    </row>
    <row r="44" spans="1:28" x14ac:dyDescent="0.35">
      <c r="A44" s="109" t="s">
        <v>48</v>
      </c>
      <c r="B44" s="137">
        <f>_xlfn.XLOOKUP(VALUE(LEFT(B$4,4)),'Rebased Costs'!$13:$13,'Rebased Costs'!$18:$18,,FALSE)</f>
        <v>0.30832812016201616</v>
      </c>
      <c r="C44" s="137">
        <f>_xlfn.XLOOKUP(VALUE(LEFT(C$4,4)),'Rebased Costs'!$13:$13,'Rebased Costs'!$18:$18,,FALSE)</f>
        <v>0.31284574829625816</v>
      </c>
      <c r="D44" s="137">
        <f>_xlfn.XLOOKUP(VALUE(LEFT(D$4,4)),'Rebased Costs'!$13:$13,'Rebased Costs'!$18:$18,,FALSE)</f>
        <v>0.31736337643050011</v>
      </c>
      <c r="E44" s="137">
        <f>_xlfn.XLOOKUP(VALUE(LEFT(E$4,4)),'Rebased Costs'!$13:$13,'Rebased Costs'!$18:$18,,FALSE)</f>
        <v>0.32301041159830263</v>
      </c>
      <c r="F44" s="137">
        <f>_xlfn.XLOOKUP(VALUE(LEFT(F$4,4)),'Rebased Costs'!$13:$13,'Rebased Costs'!$18:$18,,FALSE)</f>
        <v>0.32752803973254457</v>
      </c>
      <c r="G44" s="137">
        <f>_xlfn.XLOOKUP(VALUE(LEFT(G$4,4)),'Rebased Costs'!$13:$13,'Rebased Costs'!$18:$18,,FALSE)</f>
        <v>0.33204566786678663</v>
      </c>
      <c r="H44" s="137">
        <f>_xlfn.XLOOKUP(VALUE(LEFT(H$4,4)),'Rebased Costs'!$13:$13,'Rebased Costs'!$18:$18,,FALSE)</f>
        <v>0.33769270303458909</v>
      </c>
      <c r="I44" s="137">
        <f>_xlfn.XLOOKUP(VALUE(LEFT(I$4,4)),'Rebased Costs'!$13:$13,'Rebased Costs'!$18:$18,,FALSE)</f>
        <v>0.34333973820239155</v>
      </c>
      <c r="J44" s="137">
        <f>_xlfn.XLOOKUP(VALUE(LEFT(J$4,4)),'Rebased Costs'!$13:$13,'Rebased Costs'!$18:$18,,FALSE)</f>
        <v>0.34785736633663356</v>
      </c>
      <c r="K44" s="137">
        <f>_xlfn.XLOOKUP(VALUE(LEFT(K$4,4)),'Rebased Costs'!$13:$13,'Rebased Costs'!$18:$18,,FALSE)</f>
        <v>0.35350440150443607</v>
      </c>
      <c r="L44" s="137">
        <f>_xlfn.XLOOKUP(VALUE(LEFT(L$4,4)),'Rebased Costs'!$13:$13,'Rebased Costs'!$18:$18,,FALSE)</f>
        <v>0.35915143667223859</v>
      </c>
      <c r="M44" s="137">
        <f>_xlfn.XLOOKUP(VALUE(LEFT(M$4,4)),'Rebased Costs'!$13:$13,'Rebased Costs'!$18:$18,,FALSE)</f>
        <v>0.36366906480648054</v>
      </c>
      <c r="N44" s="137">
        <f>_xlfn.XLOOKUP(VALUE(LEFT(N$4,4)),'Rebased Costs'!$13:$13,'Rebased Costs'!$18:$18,,FALSE)</f>
        <v>0.36931609997428311</v>
      </c>
      <c r="O44" s="137">
        <f>_xlfn.XLOOKUP(VALUE(LEFT(O$4,4)),'Rebased Costs'!$13:$13,'Rebased Costs'!$18:$18,,FALSE)</f>
        <v>0.37496313514208557</v>
      </c>
      <c r="P44" s="137">
        <f>_xlfn.XLOOKUP(VALUE(LEFT(P$4,4)),'Rebased Costs'!$13:$13,'Rebased Costs'!$18:$18,,FALSE)</f>
        <v>0.38061017030988803</v>
      </c>
      <c r="Q44" s="137">
        <f>_xlfn.XLOOKUP(VALUE(LEFT(Q$4,4)),'Rebased Costs'!$13:$13,'Rebased Costs'!$18:$18,,FALSE)</f>
        <v>0.38738661251125106</v>
      </c>
      <c r="R44" s="137">
        <f>_xlfn.XLOOKUP(VALUE(LEFT(R$4,4)),'Rebased Costs'!$13:$13,'Rebased Costs'!$18:$18,,FALSE)</f>
        <v>0.39303364767905358</v>
      </c>
      <c r="S44" s="137">
        <f>_xlfn.XLOOKUP(VALUE(LEFT(S$4,4)),'Rebased Costs'!$13:$13,'Rebased Costs'!$18:$18,,FALSE)</f>
        <v>0.39868068284685604</v>
      </c>
      <c r="T44" s="137">
        <f>_xlfn.XLOOKUP(VALUE(LEFT(T$4,4)),'Rebased Costs'!$13:$13,'Rebased Costs'!$18:$18,,FALSE)</f>
        <v>0.4043277180146585</v>
      </c>
      <c r="U44" s="137">
        <f>_xlfn.XLOOKUP(VALUE(LEFT(U$4,4)),'Rebased Costs'!$13:$13,'Rebased Costs'!$18:$18,,FALSE)</f>
        <v>0.41110416021602153</v>
      </c>
      <c r="V44" s="137">
        <f>_xlfn.XLOOKUP(VALUE(LEFT(V$4,4)),'Rebased Costs'!$13:$13,'Rebased Costs'!$18:$18,,FALSE)</f>
        <v>0.41675119538382399</v>
      </c>
      <c r="W44" s="137">
        <f>_xlfn.XLOOKUP(VALUE(LEFT(W$4,4)),'Rebased Costs'!$13:$13,'Rebased Costs'!$18:$18,,FALSE)</f>
        <v>0.42352763758518702</v>
      </c>
      <c r="X44" s="137">
        <f>_xlfn.XLOOKUP(VALUE(LEFT(X$4,4)),'Rebased Costs'!$13:$13,'Rebased Costs'!$18:$18,,FALSE)</f>
        <v>0.42917467275298948</v>
      </c>
      <c r="Y44" s="137">
        <f>_xlfn.XLOOKUP(VALUE(LEFT(Y$4,4)),'Rebased Costs'!$13:$13,'Rebased Costs'!$18:$18,,FALSE)</f>
        <v>0.43595111495435246</v>
      </c>
      <c r="Z44" s="137">
        <f>_xlfn.XLOOKUP(VALUE(LEFT(Z$4,4)),'Rebased Costs'!$13:$13,'Rebased Costs'!$18:$18,,FALSE)</f>
        <v>0.44272755715571549</v>
      </c>
      <c r="AA44" s="137">
        <f>_xlfn.XLOOKUP(VALUE(LEFT(AA$4,4)),'Rebased Costs'!$13:$13,'Rebased Costs'!$18:$18,,FALSE)</f>
        <v>0.44950399935707847</v>
      </c>
      <c r="AB44" s="117"/>
    </row>
    <row r="45" spans="1:28" x14ac:dyDescent="0.35">
      <c r="A45" s="109" t="s">
        <v>50</v>
      </c>
      <c r="B45" s="137">
        <f>B43*B40</f>
        <v>0</v>
      </c>
      <c r="C45" s="137">
        <f>C43*C40</f>
        <v>0</v>
      </c>
      <c r="D45" s="137">
        <f t="shared" ref="D45:Z45" si="16">D43*D40</f>
        <v>0</v>
      </c>
      <c r="E45" s="137">
        <f t="shared" si="16"/>
        <v>0</v>
      </c>
      <c r="F45" s="137">
        <f t="shared" si="16"/>
        <v>0</v>
      </c>
      <c r="G45" s="137">
        <f t="shared" si="16"/>
        <v>0</v>
      </c>
      <c r="H45" s="137">
        <f t="shared" si="16"/>
        <v>0</v>
      </c>
      <c r="I45" s="137">
        <f t="shared" si="16"/>
        <v>0</v>
      </c>
      <c r="J45" s="137">
        <f t="shared" si="16"/>
        <v>0</v>
      </c>
      <c r="K45" s="137">
        <f t="shared" si="16"/>
        <v>0</v>
      </c>
      <c r="L45" s="137">
        <f t="shared" si="16"/>
        <v>0</v>
      </c>
      <c r="M45" s="137">
        <f t="shared" si="16"/>
        <v>0</v>
      </c>
      <c r="N45" s="137">
        <f t="shared" si="16"/>
        <v>0</v>
      </c>
      <c r="O45" s="137">
        <f t="shared" si="16"/>
        <v>0</v>
      </c>
      <c r="P45" s="137">
        <f t="shared" si="16"/>
        <v>0</v>
      </c>
      <c r="Q45" s="137">
        <f t="shared" si="16"/>
        <v>0</v>
      </c>
      <c r="R45" s="137">
        <f t="shared" si="16"/>
        <v>0</v>
      </c>
      <c r="S45" s="137">
        <f t="shared" si="16"/>
        <v>0</v>
      </c>
      <c r="T45" s="137">
        <f t="shared" si="16"/>
        <v>0</v>
      </c>
      <c r="U45" s="137">
        <f t="shared" si="16"/>
        <v>0</v>
      </c>
      <c r="V45" s="137">
        <f t="shared" si="16"/>
        <v>0</v>
      </c>
      <c r="W45" s="137">
        <f t="shared" si="16"/>
        <v>0</v>
      </c>
      <c r="X45" s="137">
        <f t="shared" si="16"/>
        <v>0</v>
      </c>
      <c r="Y45" s="137">
        <f t="shared" si="16"/>
        <v>0</v>
      </c>
      <c r="Z45" s="137">
        <f t="shared" si="16"/>
        <v>0</v>
      </c>
      <c r="AA45" s="137">
        <f>AA43*AA40</f>
        <v>0</v>
      </c>
      <c r="AB45" s="117">
        <f>SUM(B45:AA45)</f>
        <v>0</v>
      </c>
    </row>
    <row r="46" spans="1:28" x14ac:dyDescent="0.35">
      <c r="A46" s="109" t="s">
        <v>47</v>
      </c>
      <c r="B46" s="137">
        <f>_xlfn.XLOOKUP(VALUE(LEFT(B$4,4)),'Rebased Costs'!$13:$13,'Rebased Costs'!$21:$21,,FALSE)</f>
        <v>1.4600310800254291E-3</v>
      </c>
      <c r="C46" s="137">
        <f>_xlfn.XLOOKUP(VALUE(LEFT(C$4,4)),'Rebased Costs'!$13:$13,'Rebased Costs'!$21:$21,,FALSE)</f>
        <v>1.3502344389293357E-3</v>
      </c>
      <c r="D46" s="137">
        <f>_xlfn.XLOOKUP(VALUE(LEFT(D$4,4)),'Rebased Costs'!$13:$13,'Rebased Costs'!$21:$21,,FALSE)</f>
        <v>1.2342057487705E-3</v>
      </c>
      <c r="E46" s="137">
        <f>_xlfn.XLOOKUP(VALUE(LEFT(E$4,4)),'Rebased Costs'!$13:$13,'Rebased Costs'!$21:$21,,FALSE)</f>
        <v>1.1115912789144264E-3</v>
      </c>
      <c r="F46" s="137">
        <f>_xlfn.XLOOKUP(VALUE(LEFT(F$4,4)),'Rebased Costs'!$13:$13,'Rebased Costs'!$21:$21,,FALSE)</f>
        <v>9.8201722100249903E-4</v>
      </c>
      <c r="G46" s="137">
        <f>_xlfn.XLOOKUP(VALUE(LEFT(G$4,4)),'Rebased Costs'!$13:$13,'Rebased Costs'!$21:$21,,FALSE)</f>
        <v>8.4508854934187811E-4</v>
      </c>
      <c r="H46" s="137">
        <f>_xlfn.XLOOKUP(VALUE(LEFT(H$4,4)),'Rebased Costs'!$13:$13,'Rebased Costs'!$21:$21,,FALSE)</f>
        <v>6.8376730030077887E-4</v>
      </c>
      <c r="I46" s="137">
        <f>_xlfn.XLOOKUP(VALUE(LEFT(I$4,4)),'Rebased Costs'!$13:$13,'Rebased Costs'!$21:$21,,FALSE)</f>
        <v>5.5324110275155856E-4</v>
      </c>
      <c r="J46" s="137">
        <f>_xlfn.XLOOKUP(VALUE(LEFT(J$4,4)),'Rebased Costs'!$13:$13,'Rebased Costs'!$21:$21,,FALSE)</f>
        <v>4.4763140565382746E-4</v>
      </c>
      <c r="K46" s="137">
        <f>_xlfn.XLOOKUP(VALUE(LEFT(K$4,4)),'Rebased Costs'!$13:$13,'Rebased Costs'!$21:$21,,FALSE)</f>
        <v>3.621818305455922E-4</v>
      </c>
      <c r="L46" s="137">
        <f>_xlfn.XLOOKUP(VALUE(LEFT(L$4,4)),'Rebased Costs'!$13:$13,'Rebased Costs'!$21:$21,,FALSE)</f>
        <v>2.9304395697115097E-4</v>
      </c>
      <c r="M46" s="137">
        <f>_xlfn.XLOOKUP(VALUE(LEFT(M$4,4)),'Rebased Costs'!$13:$13,'Rebased Costs'!$21:$21,,FALSE)</f>
        <v>2.3710399991061862E-4</v>
      </c>
      <c r="N46" s="137">
        <f>_xlfn.XLOOKUP(VALUE(LEFT(N$4,4)),'Rebased Costs'!$13:$13,'Rebased Costs'!$21:$21,,FALSE)</f>
        <v>1.9184257322579456E-4</v>
      </c>
      <c r="O46" s="137">
        <f>_xlfn.XLOOKUP(VALUE(LEFT(O$4,4)),'Rebased Costs'!$13:$13,'Rebased Costs'!$21:$21,,FALSE)</f>
        <v>1.5522122324283119E-4</v>
      </c>
      <c r="P46" s="137">
        <f>_xlfn.XLOOKUP(VALUE(LEFT(P$4,4)),'Rebased Costs'!$13:$13,'Rebased Costs'!$21:$21,,FALSE)</f>
        <v>1.2559062224756106E-4</v>
      </c>
      <c r="Q46" s="137">
        <f>_xlfn.XLOOKUP(VALUE(LEFT(Q$4,4)),'Rebased Costs'!$13:$13,'Rebased Costs'!$21:$21,,FALSE)</f>
        <v>1.0161628717391288E-4</v>
      </c>
      <c r="R46" s="137">
        <f>_xlfn.XLOOKUP(VALUE(LEFT(R$4,4)),'Rebased Costs'!$13:$13,'Rebased Costs'!$21:$21,,FALSE)</f>
        <v>8.4355582257695727E-5</v>
      </c>
      <c r="S46" s="137">
        <f>_xlfn.XLOOKUP(VALUE(LEFT(S$4,4)),'Rebased Costs'!$13:$13,'Rebased Costs'!$21:$21,,FALSE)</f>
        <v>8.0054728708178343E-5</v>
      </c>
      <c r="T46" s="137">
        <f>_xlfn.XLOOKUP(VALUE(LEFT(T$4,4)),'Rebased Costs'!$13:$13,'Rebased Costs'!$21:$21,,FALSE)</f>
        <v>7.8420282983293114E-5</v>
      </c>
      <c r="U46" s="137">
        <f>_xlfn.XLOOKUP(VALUE(LEFT(U$4,4)),'Rebased Costs'!$13:$13,'Rebased Costs'!$21:$21,,FALSE)</f>
        <v>7.3707136045188885E-5</v>
      </c>
      <c r="V46" s="137">
        <f>_xlfn.XLOOKUP(VALUE(LEFT(V$4,4)),'Rebased Costs'!$13:$13,'Rebased Costs'!$21:$21,,FALSE)</f>
        <v>6.2594453355408082E-5</v>
      </c>
      <c r="W46" s="137">
        <f>_xlfn.XLOOKUP(VALUE(LEFT(W$4,4)),'Rebased Costs'!$13:$13,'Rebased Costs'!$21:$21,,FALSE)</f>
        <v>5.6830506862920176E-5</v>
      </c>
      <c r="X46" s="137">
        <f>_xlfn.XLOOKUP(VALUE(LEFT(X$4,4)),'Rebased Costs'!$13:$13,'Rebased Costs'!$21:$21,,FALSE)</f>
        <v>5.2400114847931315E-5</v>
      </c>
      <c r="Y46" s="137">
        <f>_xlfn.XLOOKUP(VALUE(LEFT(Y$4,4)),'Rebased Costs'!$13:$13,'Rebased Costs'!$21:$21,,FALSE)</f>
        <v>4.9733154077659295E-5</v>
      </c>
      <c r="Z46" s="137">
        <f>_xlfn.XLOOKUP(VALUE(LEFT(Z$4,4)),'Rebased Costs'!$13:$13,'Rebased Costs'!$21:$21,,FALSE)</f>
        <v>4.6278737645094759E-5</v>
      </c>
      <c r="AA46" s="137">
        <f>_xlfn.XLOOKUP(VALUE(LEFT(AA$4,4)),'Rebased Costs'!$13:$13,'Rebased Costs'!$21:$21,,FALSE)</f>
        <v>4.5484216063039991E-5</v>
      </c>
      <c r="AB46" s="117"/>
    </row>
    <row r="47" spans="1:28" x14ac:dyDescent="0.35">
      <c r="A47" s="109"/>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c r="AA47" s="117"/>
      <c r="AB47" s="117"/>
    </row>
    <row r="48" spans="1:28" x14ac:dyDescent="0.35">
      <c r="A48" s="123" t="s">
        <v>53</v>
      </c>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7"/>
    </row>
    <row r="49" spans="1:28" x14ac:dyDescent="0.35">
      <c r="A49" s="130" t="s">
        <v>52</v>
      </c>
      <c r="B49" s="118">
        <f>B40*B42</f>
        <v>0</v>
      </c>
      <c r="C49" s="118">
        <f>C40*C42</f>
        <v>0</v>
      </c>
      <c r="D49" s="118">
        <f>D40*D42</f>
        <v>0</v>
      </c>
      <c r="E49" s="118">
        <f t="shared" ref="E49:AA49" si="17">E40*E42</f>
        <v>0</v>
      </c>
      <c r="F49" s="118">
        <f t="shared" si="17"/>
        <v>0</v>
      </c>
      <c r="G49" s="118">
        <f t="shared" si="17"/>
        <v>0</v>
      </c>
      <c r="H49" s="118">
        <f t="shared" si="17"/>
        <v>0</v>
      </c>
      <c r="I49" s="118">
        <f t="shared" si="17"/>
        <v>0</v>
      </c>
      <c r="J49" s="118">
        <f t="shared" si="17"/>
        <v>0</v>
      </c>
      <c r="K49" s="118">
        <f t="shared" si="17"/>
        <v>0</v>
      </c>
      <c r="L49" s="118">
        <f t="shared" si="17"/>
        <v>0</v>
      </c>
      <c r="M49" s="118">
        <f t="shared" si="17"/>
        <v>0</v>
      </c>
      <c r="N49" s="118">
        <f t="shared" si="17"/>
        <v>0</v>
      </c>
      <c r="O49" s="118">
        <f t="shared" si="17"/>
        <v>0</v>
      </c>
      <c r="P49" s="118">
        <f t="shared" si="17"/>
        <v>0</v>
      </c>
      <c r="Q49" s="118">
        <f t="shared" si="17"/>
        <v>0</v>
      </c>
      <c r="R49" s="118">
        <f t="shared" si="17"/>
        <v>0</v>
      </c>
      <c r="S49" s="118">
        <f t="shared" si="17"/>
        <v>0</v>
      </c>
      <c r="T49" s="118">
        <f t="shared" si="17"/>
        <v>0</v>
      </c>
      <c r="U49" s="118">
        <f t="shared" si="17"/>
        <v>0</v>
      </c>
      <c r="V49" s="118">
        <f t="shared" si="17"/>
        <v>0</v>
      </c>
      <c r="W49" s="118">
        <f t="shared" si="17"/>
        <v>0</v>
      </c>
      <c r="X49" s="118">
        <f t="shared" si="17"/>
        <v>0</v>
      </c>
      <c r="Y49" s="118">
        <f t="shared" si="17"/>
        <v>0</v>
      </c>
      <c r="Z49" s="118">
        <f t="shared" si="17"/>
        <v>0</v>
      </c>
      <c r="AA49" s="118">
        <f t="shared" si="17"/>
        <v>0</v>
      </c>
      <c r="AB49" s="117">
        <f>SUM(B49:AA49)</f>
        <v>0</v>
      </c>
    </row>
    <row r="50" spans="1:28" ht="16.5" x14ac:dyDescent="0.45">
      <c r="A50" s="109" t="s">
        <v>61</v>
      </c>
      <c r="B50" s="118">
        <f>B45*B44</f>
        <v>0</v>
      </c>
      <c r="C50" s="118">
        <f t="shared" ref="C50:AA50" si="18">C45*C44</f>
        <v>0</v>
      </c>
      <c r="D50" s="118">
        <f t="shared" si="18"/>
        <v>0</v>
      </c>
      <c r="E50" s="118">
        <f t="shared" si="18"/>
        <v>0</v>
      </c>
      <c r="F50" s="118">
        <f t="shared" si="18"/>
        <v>0</v>
      </c>
      <c r="G50" s="118">
        <f t="shared" si="18"/>
        <v>0</v>
      </c>
      <c r="H50" s="118">
        <f t="shared" si="18"/>
        <v>0</v>
      </c>
      <c r="I50" s="118">
        <f t="shared" si="18"/>
        <v>0</v>
      </c>
      <c r="J50" s="118">
        <f t="shared" si="18"/>
        <v>0</v>
      </c>
      <c r="K50" s="118">
        <f t="shared" si="18"/>
        <v>0</v>
      </c>
      <c r="L50" s="118">
        <f t="shared" si="18"/>
        <v>0</v>
      </c>
      <c r="M50" s="118">
        <f t="shared" si="18"/>
        <v>0</v>
      </c>
      <c r="N50" s="118">
        <f t="shared" si="18"/>
        <v>0</v>
      </c>
      <c r="O50" s="118">
        <f t="shared" si="18"/>
        <v>0</v>
      </c>
      <c r="P50" s="118">
        <f t="shared" si="18"/>
        <v>0</v>
      </c>
      <c r="Q50" s="118">
        <f t="shared" si="18"/>
        <v>0</v>
      </c>
      <c r="R50" s="118">
        <f t="shared" si="18"/>
        <v>0</v>
      </c>
      <c r="S50" s="118">
        <f t="shared" si="18"/>
        <v>0</v>
      </c>
      <c r="T50" s="118">
        <f t="shared" si="18"/>
        <v>0</v>
      </c>
      <c r="U50" s="118">
        <f t="shared" si="18"/>
        <v>0</v>
      </c>
      <c r="V50" s="118">
        <f t="shared" si="18"/>
        <v>0</v>
      </c>
      <c r="W50" s="118">
        <f t="shared" si="18"/>
        <v>0</v>
      </c>
      <c r="X50" s="118">
        <f t="shared" si="18"/>
        <v>0</v>
      </c>
      <c r="Y50" s="118">
        <f t="shared" si="18"/>
        <v>0</v>
      </c>
      <c r="Z50" s="118">
        <f t="shared" si="18"/>
        <v>0</v>
      </c>
      <c r="AA50" s="118">
        <f t="shared" si="18"/>
        <v>0</v>
      </c>
      <c r="AB50" s="117">
        <f>SUM(B50:AA50)</f>
        <v>0</v>
      </c>
    </row>
    <row r="51" spans="1:28" x14ac:dyDescent="0.35">
      <c r="A51" s="109" t="s">
        <v>62</v>
      </c>
      <c r="B51" s="118">
        <f>B46*B40</f>
        <v>0</v>
      </c>
      <c r="C51" s="118">
        <f t="shared" ref="C51:AA51" si="19">C46*C40</f>
        <v>0</v>
      </c>
      <c r="D51" s="118">
        <f t="shared" si="19"/>
        <v>0</v>
      </c>
      <c r="E51" s="118">
        <f t="shared" si="19"/>
        <v>0</v>
      </c>
      <c r="F51" s="118">
        <f t="shared" si="19"/>
        <v>0</v>
      </c>
      <c r="G51" s="118">
        <f t="shared" si="19"/>
        <v>0</v>
      </c>
      <c r="H51" s="118">
        <f t="shared" si="19"/>
        <v>0</v>
      </c>
      <c r="I51" s="118">
        <f t="shared" si="19"/>
        <v>0</v>
      </c>
      <c r="J51" s="118">
        <f t="shared" si="19"/>
        <v>0</v>
      </c>
      <c r="K51" s="118">
        <f t="shared" si="19"/>
        <v>0</v>
      </c>
      <c r="L51" s="118">
        <f t="shared" si="19"/>
        <v>0</v>
      </c>
      <c r="M51" s="118">
        <f t="shared" si="19"/>
        <v>0</v>
      </c>
      <c r="N51" s="118">
        <f t="shared" si="19"/>
        <v>0</v>
      </c>
      <c r="O51" s="118">
        <f t="shared" si="19"/>
        <v>0</v>
      </c>
      <c r="P51" s="118">
        <f t="shared" si="19"/>
        <v>0</v>
      </c>
      <c r="Q51" s="118">
        <f t="shared" si="19"/>
        <v>0</v>
      </c>
      <c r="R51" s="118">
        <f t="shared" si="19"/>
        <v>0</v>
      </c>
      <c r="S51" s="118">
        <f t="shared" si="19"/>
        <v>0</v>
      </c>
      <c r="T51" s="118">
        <f t="shared" si="19"/>
        <v>0</v>
      </c>
      <c r="U51" s="118">
        <f t="shared" si="19"/>
        <v>0</v>
      </c>
      <c r="V51" s="118">
        <f t="shared" si="19"/>
        <v>0</v>
      </c>
      <c r="W51" s="118">
        <f t="shared" si="19"/>
        <v>0</v>
      </c>
      <c r="X51" s="118">
        <f t="shared" si="19"/>
        <v>0</v>
      </c>
      <c r="Y51" s="118">
        <f t="shared" si="19"/>
        <v>0</v>
      </c>
      <c r="Z51" s="118">
        <f t="shared" si="19"/>
        <v>0</v>
      </c>
      <c r="AA51" s="118">
        <f t="shared" si="19"/>
        <v>0</v>
      </c>
      <c r="AB51" s="117">
        <f>SUM(B51:AA51)</f>
        <v>0</v>
      </c>
    </row>
    <row r="52" spans="1:28" x14ac:dyDescent="0.35">
      <c r="A52" s="123" t="s">
        <v>15</v>
      </c>
      <c r="B52" s="118">
        <f>SUM(B49:B51)</f>
        <v>0</v>
      </c>
      <c r="C52" s="118">
        <f t="shared" ref="C52:AA52" si="20">SUM(C49:C51)</f>
        <v>0</v>
      </c>
      <c r="D52" s="118">
        <f t="shared" si="20"/>
        <v>0</v>
      </c>
      <c r="E52" s="118">
        <f t="shared" si="20"/>
        <v>0</v>
      </c>
      <c r="F52" s="118">
        <f t="shared" si="20"/>
        <v>0</v>
      </c>
      <c r="G52" s="118">
        <f t="shared" si="20"/>
        <v>0</v>
      </c>
      <c r="H52" s="118">
        <f t="shared" si="20"/>
        <v>0</v>
      </c>
      <c r="I52" s="118">
        <f t="shared" si="20"/>
        <v>0</v>
      </c>
      <c r="J52" s="118">
        <f t="shared" si="20"/>
        <v>0</v>
      </c>
      <c r="K52" s="118">
        <f t="shared" si="20"/>
        <v>0</v>
      </c>
      <c r="L52" s="118">
        <f t="shared" si="20"/>
        <v>0</v>
      </c>
      <c r="M52" s="118">
        <f t="shared" si="20"/>
        <v>0</v>
      </c>
      <c r="N52" s="118">
        <f t="shared" si="20"/>
        <v>0</v>
      </c>
      <c r="O52" s="118">
        <f t="shared" si="20"/>
        <v>0</v>
      </c>
      <c r="P52" s="118">
        <f t="shared" si="20"/>
        <v>0</v>
      </c>
      <c r="Q52" s="118">
        <f t="shared" si="20"/>
        <v>0</v>
      </c>
      <c r="R52" s="118">
        <f t="shared" si="20"/>
        <v>0</v>
      </c>
      <c r="S52" s="118">
        <f t="shared" si="20"/>
        <v>0</v>
      </c>
      <c r="T52" s="118">
        <f t="shared" si="20"/>
        <v>0</v>
      </c>
      <c r="U52" s="118">
        <f t="shared" si="20"/>
        <v>0</v>
      </c>
      <c r="V52" s="118">
        <f t="shared" si="20"/>
        <v>0</v>
      </c>
      <c r="W52" s="118">
        <f t="shared" si="20"/>
        <v>0</v>
      </c>
      <c r="X52" s="118">
        <f t="shared" si="20"/>
        <v>0</v>
      </c>
      <c r="Y52" s="118">
        <f t="shared" si="20"/>
        <v>0</v>
      </c>
      <c r="Z52" s="118">
        <f t="shared" si="20"/>
        <v>0</v>
      </c>
      <c r="AA52" s="118">
        <f t="shared" si="20"/>
        <v>0</v>
      </c>
      <c r="AB52" s="117">
        <f>SUM(B52:AA52)</f>
        <v>0</v>
      </c>
    </row>
    <row r="53" spans="1:28" x14ac:dyDescent="0.35">
      <c r="A53" s="123" t="s">
        <v>16</v>
      </c>
      <c r="B53" s="118">
        <f>+B52</f>
        <v>0</v>
      </c>
      <c r="C53" s="118">
        <f>B53+C52</f>
        <v>0</v>
      </c>
      <c r="D53" s="118">
        <f t="shared" ref="D53:AA53" si="21">C53+D52</f>
        <v>0</v>
      </c>
      <c r="E53" s="118">
        <f t="shared" si="21"/>
        <v>0</v>
      </c>
      <c r="F53" s="118">
        <f t="shared" si="21"/>
        <v>0</v>
      </c>
      <c r="G53" s="118">
        <f t="shared" si="21"/>
        <v>0</v>
      </c>
      <c r="H53" s="118">
        <f t="shared" si="21"/>
        <v>0</v>
      </c>
      <c r="I53" s="118">
        <f t="shared" si="21"/>
        <v>0</v>
      </c>
      <c r="J53" s="118">
        <f t="shared" si="21"/>
        <v>0</v>
      </c>
      <c r="K53" s="118">
        <f t="shared" si="21"/>
        <v>0</v>
      </c>
      <c r="L53" s="118">
        <f t="shared" si="21"/>
        <v>0</v>
      </c>
      <c r="M53" s="118">
        <f t="shared" si="21"/>
        <v>0</v>
      </c>
      <c r="N53" s="118">
        <f t="shared" si="21"/>
        <v>0</v>
      </c>
      <c r="O53" s="118">
        <f t="shared" si="21"/>
        <v>0</v>
      </c>
      <c r="P53" s="118">
        <f t="shared" si="21"/>
        <v>0</v>
      </c>
      <c r="Q53" s="118">
        <f t="shared" si="21"/>
        <v>0</v>
      </c>
      <c r="R53" s="118">
        <f t="shared" si="21"/>
        <v>0</v>
      </c>
      <c r="S53" s="118">
        <f t="shared" si="21"/>
        <v>0</v>
      </c>
      <c r="T53" s="118">
        <f t="shared" si="21"/>
        <v>0</v>
      </c>
      <c r="U53" s="118">
        <f t="shared" si="21"/>
        <v>0</v>
      </c>
      <c r="V53" s="118">
        <f t="shared" si="21"/>
        <v>0</v>
      </c>
      <c r="W53" s="118">
        <f t="shared" si="21"/>
        <v>0</v>
      </c>
      <c r="X53" s="118">
        <f t="shared" si="21"/>
        <v>0</v>
      </c>
      <c r="Y53" s="118">
        <f t="shared" si="21"/>
        <v>0</v>
      </c>
      <c r="Z53" s="118">
        <f t="shared" si="21"/>
        <v>0</v>
      </c>
      <c r="AA53" s="118">
        <f t="shared" si="21"/>
        <v>0</v>
      </c>
      <c r="AB53" s="117"/>
    </row>
    <row r="54" spans="1:28" x14ac:dyDescent="0.35">
      <c r="A54" s="123"/>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c r="AA54" s="118"/>
      <c r="AB54" s="117"/>
    </row>
    <row r="55" spans="1:28" x14ac:dyDescent="0.35">
      <c r="A55" s="123" t="s">
        <v>17</v>
      </c>
      <c r="B55" s="117">
        <f t="shared" ref="B55:Y55" si="22">B35-B52</f>
        <v>0</v>
      </c>
      <c r="C55" s="117">
        <f>C35-C52</f>
        <v>0</v>
      </c>
      <c r="D55" s="117">
        <f t="shared" si="22"/>
        <v>0</v>
      </c>
      <c r="E55" s="117">
        <f t="shared" si="22"/>
        <v>0</v>
      </c>
      <c r="F55" s="117">
        <f t="shared" si="22"/>
        <v>0</v>
      </c>
      <c r="G55" s="117">
        <f t="shared" si="22"/>
        <v>0</v>
      </c>
      <c r="H55" s="117">
        <f t="shared" si="22"/>
        <v>0</v>
      </c>
      <c r="I55" s="117">
        <f t="shared" si="22"/>
        <v>0</v>
      </c>
      <c r="J55" s="117">
        <f t="shared" si="22"/>
        <v>0</v>
      </c>
      <c r="K55" s="117">
        <f t="shared" si="22"/>
        <v>0</v>
      </c>
      <c r="L55" s="117">
        <f t="shared" si="22"/>
        <v>0</v>
      </c>
      <c r="M55" s="117">
        <f t="shared" si="22"/>
        <v>0</v>
      </c>
      <c r="N55" s="117">
        <f t="shared" si="22"/>
        <v>0</v>
      </c>
      <c r="O55" s="117">
        <f t="shared" si="22"/>
        <v>0</v>
      </c>
      <c r="P55" s="117">
        <f t="shared" si="22"/>
        <v>0</v>
      </c>
      <c r="Q55" s="117">
        <f t="shared" si="22"/>
        <v>0</v>
      </c>
      <c r="R55" s="117">
        <f t="shared" si="22"/>
        <v>0</v>
      </c>
      <c r="S55" s="117">
        <f t="shared" si="22"/>
        <v>0</v>
      </c>
      <c r="T55" s="117">
        <f t="shared" si="22"/>
        <v>0</v>
      </c>
      <c r="U55" s="117">
        <f t="shared" si="22"/>
        <v>0</v>
      </c>
      <c r="V55" s="117">
        <f t="shared" si="22"/>
        <v>0</v>
      </c>
      <c r="W55" s="117">
        <f t="shared" si="22"/>
        <v>0</v>
      </c>
      <c r="X55" s="117">
        <f t="shared" si="22"/>
        <v>0</v>
      </c>
      <c r="Y55" s="117">
        <f t="shared" si="22"/>
        <v>0</v>
      </c>
      <c r="Z55" s="117">
        <f>Z35-Z52</f>
        <v>0</v>
      </c>
      <c r="AA55" s="117">
        <f>AA35-AA52</f>
        <v>0</v>
      </c>
      <c r="AB55" s="117">
        <f>SUM(B55:AA55)</f>
        <v>0</v>
      </c>
    </row>
    <row r="56" spans="1:28" x14ac:dyDescent="0.35">
      <c r="A56" s="131">
        <v>3.5000000000000003E-2</v>
      </c>
      <c r="B56" s="137">
        <f t="shared" ref="B56:AA56" si="23">1/(1+$A$56)^B3</f>
        <v>1</v>
      </c>
      <c r="C56" s="137">
        <f t="shared" si="23"/>
        <v>0.96618357487922713</v>
      </c>
      <c r="D56" s="137">
        <f t="shared" si="23"/>
        <v>0.93351070036640305</v>
      </c>
      <c r="E56" s="137">
        <f t="shared" si="23"/>
        <v>0.90194270566802237</v>
      </c>
      <c r="F56" s="137">
        <f t="shared" si="23"/>
        <v>0.87144222769857238</v>
      </c>
      <c r="G56" s="137">
        <f t="shared" si="23"/>
        <v>0.84197316685852419</v>
      </c>
      <c r="H56" s="137">
        <f t="shared" si="23"/>
        <v>0.81350064430775282</v>
      </c>
      <c r="I56" s="137">
        <f t="shared" si="23"/>
        <v>0.78599096068381913</v>
      </c>
      <c r="J56" s="137">
        <f t="shared" si="23"/>
        <v>0.75941155621625056</v>
      </c>
      <c r="K56" s="137">
        <f t="shared" si="23"/>
        <v>0.73373097218961414</v>
      </c>
      <c r="L56" s="137">
        <f t="shared" si="23"/>
        <v>0.70891881370977217</v>
      </c>
      <c r="M56" s="137">
        <f t="shared" si="23"/>
        <v>0.68494571372924851</v>
      </c>
      <c r="N56" s="137">
        <f t="shared" si="23"/>
        <v>0.66178329828912896</v>
      </c>
      <c r="O56" s="137">
        <f t="shared" si="23"/>
        <v>0.63940415293635666</v>
      </c>
      <c r="P56" s="137">
        <f t="shared" si="23"/>
        <v>0.61778179027667302</v>
      </c>
      <c r="Q56" s="137">
        <f t="shared" si="23"/>
        <v>0.59689061862480497</v>
      </c>
      <c r="R56" s="137">
        <f t="shared" si="23"/>
        <v>0.57670591171478747</v>
      </c>
      <c r="S56" s="137">
        <f t="shared" si="23"/>
        <v>0.55720377943457733</v>
      </c>
      <c r="T56" s="137">
        <f t="shared" si="23"/>
        <v>0.53836113955031628</v>
      </c>
      <c r="U56" s="137">
        <f t="shared" si="23"/>
        <v>0.52015569038677911</v>
      </c>
      <c r="V56" s="137">
        <f t="shared" si="23"/>
        <v>0.50256588443167061</v>
      </c>
      <c r="W56" s="137">
        <f t="shared" si="23"/>
        <v>0.48557090283253213</v>
      </c>
      <c r="X56" s="137">
        <f t="shared" si="23"/>
        <v>0.46915063075606966</v>
      </c>
      <c r="Y56" s="137">
        <f t="shared" si="23"/>
        <v>0.45328563358074364</v>
      </c>
      <c r="Z56" s="137">
        <f t="shared" si="23"/>
        <v>0.43795713389443841</v>
      </c>
      <c r="AA56" s="137">
        <f t="shared" si="23"/>
        <v>0.42314698926998884</v>
      </c>
      <c r="AB56" s="117"/>
    </row>
    <row r="57" spans="1:28" x14ac:dyDescent="0.35">
      <c r="A57" s="132">
        <v>1.4999999999999999E-2</v>
      </c>
      <c r="B57" s="137">
        <f t="shared" ref="B57:AA57" si="24">1/(1+$A$57)^B3</f>
        <v>1</v>
      </c>
      <c r="C57" s="137">
        <f t="shared" si="24"/>
        <v>0.98522167487684742</v>
      </c>
      <c r="D57" s="137">
        <f t="shared" si="24"/>
        <v>0.9706617486471405</v>
      </c>
      <c r="E57" s="137">
        <f t="shared" si="24"/>
        <v>0.95631699374102519</v>
      </c>
      <c r="F57" s="137">
        <f t="shared" si="24"/>
        <v>0.94218423028672449</v>
      </c>
      <c r="G57" s="137">
        <f t="shared" si="24"/>
        <v>0.92826032540563996</v>
      </c>
      <c r="H57" s="137">
        <f t="shared" si="24"/>
        <v>0.91454219251787205</v>
      </c>
      <c r="I57" s="137">
        <f t="shared" si="24"/>
        <v>0.90102679065800217</v>
      </c>
      <c r="J57" s="137">
        <f t="shared" si="24"/>
        <v>0.88771112380098749</v>
      </c>
      <c r="K57" s="137">
        <f t="shared" si="24"/>
        <v>0.87459224019801729</v>
      </c>
      <c r="L57" s="137">
        <f t="shared" si="24"/>
        <v>0.86166723172218462</v>
      </c>
      <c r="M57" s="137">
        <f t="shared" si="24"/>
        <v>0.8489332332238273</v>
      </c>
      <c r="N57" s="137">
        <f t="shared" si="24"/>
        <v>0.83638742189539661</v>
      </c>
      <c r="O57" s="137">
        <f t="shared" si="24"/>
        <v>0.82402701664571099</v>
      </c>
      <c r="P57" s="137">
        <f t="shared" si="24"/>
        <v>0.81184927748345925</v>
      </c>
      <c r="Q57" s="137">
        <f t="shared" si="24"/>
        <v>0.79985150490981216</v>
      </c>
      <c r="R57" s="137">
        <f t="shared" si="24"/>
        <v>0.78803103932001206</v>
      </c>
      <c r="S57" s="137">
        <f t="shared" si="24"/>
        <v>0.77638526041380518</v>
      </c>
      <c r="T57" s="137">
        <f t="shared" si="24"/>
        <v>0.76491158661458636</v>
      </c>
      <c r="U57" s="137">
        <f t="shared" si="24"/>
        <v>0.7536074744971295</v>
      </c>
      <c r="V57" s="137">
        <f t="shared" si="24"/>
        <v>0.74247041822377313</v>
      </c>
      <c r="W57" s="137">
        <f t="shared" si="24"/>
        <v>0.73149794898893916</v>
      </c>
      <c r="X57" s="137">
        <f t="shared" si="24"/>
        <v>0.72068763447186135</v>
      </c>
      <c r="Y57" s="137">
        <f t="shared" si="24"/>
        <v>0.71003707829740037</v>
      </c>
      <c r="Z57" s="137">
        <f t="shared" si="24"/>
        <v>0.69954391950482808</v>
      </c>
      <c r="AA57" s="137">
        <f t="shared" si="24"/>
        <v>0.68920583202446117</v>
      </c>
      <c r="AB57" s="117"/>
    </row>
    <row r="58" spans="1:28" x14ac:dyDescent="0.35">
      <c r="A58" s="123" t="s">
        <v>3</v>
      </c>
      <c r="B58" s="117">
        <f>((B55+B51)*B56)-(B51*B57)</f>
        <v>0</v>
      </c>
      <c r="C58" s="117">
        <f t="shared" ref="C58:AA58" si="25">((C55+C51)*C56)-(C51*C57)</f>
        <v>0</v>
      </c>
      <c r="D58" s="117">
        <f t="shared" si="25"/>
        <v>0</v>
      </c>
      <c r="E58" s="117">
        <f t="shared" si="25"/>
        <v>0</v>
      </c>
      <c r="F58" s="117">
        <f t="shared" si="25"/>
        <v>0</v>
      </c>
      <c r="G58" s="117">
        <f t="shared" si="25"/>
        <v>0</v>
      </c>
      <c r="H58" s="117">
        <f t="shared" si="25"/>
        <v>0</v>
      </c>
      <c r="I58" s="117">
        <f t="shared" si="25"/>
        <v>0</v>
      </c>
      <c r="J58" s="117">
        <f t="shared" si="25"/>
        <v>0</v>
      </c>
      <c r="K58" s="117">
        <f t="shared" si="25"/>
        <v>0</v>
      </c>
      <c r="L58" s="117">
        <f t="shared" si="25"/>
        <v>0</v>
      </c>
      <c r="M58" s="117">
        <f t="shared" si="25"/>
        <v>0</v>
      </c>
      <c r="N58" s="117">
        <f t="shared" si="25"/>
        <v>0</v>
      </c>
      <c r="O58" s="117">
        <f t="shared" si="25"/>
        <v>0</v>
      </c>
      <c r="P58" s="117">
        <f t="shared" si="25"/>
        <v>0</v>
      </c>
      <c r="Q58" s="117">
        <f t="shared" si="25"/>
        <v>0</v>
      </c>
      <c r="R58" s="117">
        <f t="shared" si="25"/>
        <v>0</v>
      </c>
      <c r="S58" s="117">
        <f t="shared" si="25"/>
        <v>0</v>
      </c>
      <c r="T58" s="117">
        <f t="shared" si="25"/>
        <v>0</v>
      </c>
      <c r="U58" s="117">
        <f t="shared" si="25"/>
        <v>0</v>
      </c>
      <c r="V58" s="117">
        <f t="shared" si="25"/>
        <v>0</v>
      </c>
      <c r="W58" s="117">
        <f t="shared" si="25"/>
        <v>0</v>
      </c>
      <c r="X58" s="117">
        <f t="shared" si="25"/>
        <v>0</v>
      </c>
      <c r="Y58" s="117">
        <f t="shared" si="25"/>
        <v>0</v>
      </c>
      <c r="Z58" s="117">
        <f t="shared" si="25"/>
        <v>0</v>
      </c>
      <c r="AA58" s="117">
        <f t="shared" si="25"/>
        <v>0</v>
      </c>
      <c r="AB58" s="117">
        <f>SUM(B58:AA58)</f>
        <v>0</v>
      </c>
    </row>
    <row r="59" spans="1:28" x14ac:dyDescent="0.35">
      <c r="A59" s="123"/>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c r="AA59" s="117"/>
      <c r="AB59" s="117"/>
    </row>
    <row r="60" spans="1:28" x14ac:dyDescent="0.35">
      <c r="A60" s="123" t="s">
        <v>4</v>
      </c>
      <c r="B60" s="117">
        <f>+B58</f>
        <v>0</v>
      </c>
      <c r="C60" s="117">
        <f>B60+C58</f>
        <v>0</v>
      </c>
      <c r="D60" s="117">
        <f t="shared" ref="D60:AA60" si="26">C60+D58</f>
        <v>0</v>
      </c>
      <c r="E60" s="117">
        <f t="shared" si="26"/>
        <v>0</v>
      </c>
      <c r="F60" s="117">
        <f t="shared" si="26"/>
        <v>0</v>
      </c>
      <c r="G60" s="117">
        <f t="shared" si="26"/>
        <v>0</v>
      </c>
      <c r="H60" s="117">
        <f t="shared" si="26"/>
        <v>0</v>
      </c>
      <c r="I60" s="117">
        <f t="shared" si="26"/>
        <v>0</v>
      </c>
      <c r="J60" s="117">
        <f t="shared" si="26"/>
        <v>0</v>
      </c>
      <c r="K60" s="117">
        <f t="shared" si="26"/>
        <v>0</v>
      </c>
      <c r="L60" s="117">
        <f t="shared" si="26"/>
        <v>0</v>
      </c>
      <c r="M60" s="117">
        <f t="shared" si="26"/>
        <v>0</v>
      </c>
      <c r="N60" s="117">
        <f t="shared" si="26"/>
        <v>0</v>
      </c>
      <c r="O60" s="117">
        <f t="shared" si="26"/>
        <v>0</v>
      </c>
      <c r="P60" s="117">
        <f t="shared" si="26"/>
        <v>0</v>
      </c>
      <c r="Q60" s="117">
        <f t="shared" si="26"/>
        <v>0</v>
      </c>
      <c r="R60" s="117">
        <f t="shared" si="26"/>
        <v>0</v>
      </c>
      <c r="S60" s="117">
        <f t="shared" si="26"/>
        <v>0</v>
      </c>
      <c r="T60" s="117">
        <f t="shared" si="26"/>
        <v>0</v>
      </c>
      <c r="U60" s="117">
        <f t="shared" si="26"/>
        <v>0</v>
      </c>
      <c r="V60" s="117">
        <f t="shared" si="26"/>
        <v>0</v>
      </c>
      <c r="W60" s="117">
        <f t="shared" si="26"/>
        <v>0</v>
      </c>
      <c r="X60" s="117">
        <f t="shared" si="26"/>
        <v>0</v>
      </c>
      <c r="Y60" s="117">
        <f t="shared" si="26"/>
        <v>0</v>
      </c>
      <c r="Z60" s="117">
        <f t="shared" si="26"/>
        <v>0</v>
      </c>
      <c r="AA60" s="117">
        <f t="shared" si="26"/>
        <v>0</v>
      </c>
      <c r="AB60" s="117"/>
    </row>
    <row r="61" spans="1:28" ht="18.5" x14ac:dyDescent="0.45">
      <c r="A61" s="133" t="s">
        <v>56</v>
      </c>
      <c r="B61" s="138">
        <f>AB58</f>
        <v>0</v>
      </c>
    </row>
    <row r="62" spans="1:28" ht="18.5" x14ac:dyDescent="0.45">
      <c r="A62" s="133" t="s">
        <v>57</v>
      </c>
      <c r="B62" s="138">
        <f>NPV(A56,B49:AA49)</f>
        <v>0</v>
      </c>
    </row>
    <row r="63" spans="1:28" ht="20.5" x14ac:dyDescent="0.55000000000000004">
      <c r="A63" s="133" t="s">
        <v>74</v>
      </c>
      <c r="B63" s="138">
        <f>AB45/1000</f>
        <v>0</v>
      </c>
    </row>
    <row r="64" spans="1:28" ht="18.5" x14ac:dyDescent="0.45">
      <c r="A64" s="133" t="s">
        <v>58</v>
      </c>
      <c r="B64" s="138">
        <f>NPV(A56,B50:AA50)</f>
        <v>0</v>
      </c>
    </row>
    <row r="65" spans="1:2" ht="18.5" x14ac:dyDescent="0.45">
      <c r="A65" s="133" t="s">
        <v>59</v>
      </c>
      <c r="B65" s="138">
        <f>NPV(A57,B51:AA51)</f>
        <v>0</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showInputMessage="1" showErrorMessage="1" prompt="Select a year" xr:uid="{908DA94F-8EA5-4B29-815E-16D5626F4311}">
          <x14:formula1>
            <xm:f>'Rebased Costs'!$A$3:$A$9</xm:f>
          </x14:formula1>
          <xm:sqref>B1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37122-E83A-48D2-BD44-CFFC47B948D8}">
  <dimension ref="A1:K12"/>
  <sheetViews>
    <sheetView workbookViewId="0">
      <selection activeCell="K2" sqref="K2"/>
    </sheetView>
  </sheetViews>
  <sheetFormatPr defaultRowHeight="14.5" x14ac:dyDescent="0.35"/>
  <cols>
    <col min="1" max="1" width="56" customWidth="1"/>
    <col min="2" max="2" width="13.08984375" customWidth="1"/>
    <col min="3" max="3" width="11.54296875" bestFit="1" customWidth="1"/>
    <col min="4" max="5" width="11.54296875" customWidth="1"/>
    <col min="10" max="10" width="23" customWidth="1"/>
    <col min="11" max="11" width="32" customWidth="1"/>
  </cols>
  <sheetData>
    <row r="1" spans="1:11" ht="23.5" x14ac:dyDescent="0.55000000000000004">
      <c r="A1" s="139" t="s">
        <v>6</v>
      </c>
      <c r="B1" s="140"/>
      <c r="C1" s="141"/>
      <c r="D1" s="142"/>
      <c r="E1" s="142"/>
    </row>
    <row r="2" spans="1:11" ht="15" thickBot="1" x14ac:dyDescent="0.4">
      <c r="A2" s="143"/>
      <c r="B2" s="144" t="s">
        <v>80</v>
      </c>
      <c r="C2" s="145" t="s">
        <v>81</v>
      </c>
      <c r="D2" s="146" t="s">
        <v>82</v>
      </c>
      <c r="E2" s="146" t="s">
        <v>83</v>
      </c>
      <c r="J2" s="155" t="s">
        <v>68</v>
      </c>
      <c r="K2" s="155" t="s">
        <v>72</v>
      </c>
    </row>
    <row r="3" spans="1:11" ht="15" thickBot="1" x14ac:dyDescent="0.4">
      <c r="A3" s="147" t="s">
        <v>56</v>
      </c>
      <c r="B3" s="148">
        <f>_xlfn.XLOOKUP(A3,BAU!A:A,BAU!B:B,,0)</f>
        <v>0</v>
      </c>
      <c r="C3" s="148">
        <f>_xlfn.XLOOKUP(A3,'Option 1'!A:A,'Option 1'!B:B,,0)</f>
        <v>0</v>
      </c>
      <c r="D3" s="148">
        <f>_xlfn.XLOOKUP(A3,'Option 2'!A:A,'Option 2'!B:B,,0)</f>
        <v>0</v>
      </c>
      <c r="E3" s="148">
        <f>_xlfn.XLOOKUP(A3,'Option 3'!A:A,'Option 3'!B:B,,0)</f>
        <v>0</v>
      </c>
      <c r="J3" s="130"/>
    </row>
    <row r="4" spans="1:11" ht="15" thickBot="1" x14ac:dyDescent="0.4">
      <c r="A4" s="149"/>
      <c r="B4" s="119"/>
      <c r="C4" s="150"/>
      <c r="D4" s="151"/>
      <c r="E4" s="151"/>
      <c r="J4" s="156" t="s">
        <v>69</v>
      </c>
      <c r="K4" s="87" t="s">
        <v>21</v>
      </c>
    </row>
    <row r="5" spans="1:11" ht="15" thickBot="1" x14ac:dyDescent="0.4">
      <c r="A5" s="147" t="s">
        <v>57</v>
      </c>
      <c r="B5" s="148">
        <f>_xlfn.XLOOKUP(A5,BAU!A:A,BAU!B:B,,0)</f>
        <v>0</v>
      </c>
      <c r="C5" s="148">
        <f>_xlfn.XLOOKUP(A5,'Option 1'!A:A,'Option 1'!B:B,,0)</f>
        <v>0</v>
      </c>
      <c r="D5" s="148">
        <f>_xlfn.XLOOKUP(A5,'Option 2'!A:A,'Option 2'!B:B,,0)</f>
        <v>0</v>
      </c>
      <c r="E5" s="148">
        <f>_xlfn.XLOOKUP(A5,'Option 3'!A:A,'Option 3'!B:B,,0)</f>
        <v>0</v>
      </c>
      <c r="J5" s="130"/>
    </row>
    <row r="6" spans="1:11" ht="15" thickBot="1" x14ac:dyDescent="0.4">
      <c r="A6" s="149"/>
      <c r="B6" s="119"/>
      <c r="C6" s="150"/>
      <c r="D6" s="151"/>
      <c r="E6" s="151"/>
      <c r="J6" s="156" t="s">
        <v>70</v>
      </c>
      <c r="K6" s="87" t="s">
        <v>21</v>
      </c>
    </row>
    <row r="7" spans="1:11" ht="15" thickBot="1" x14ac:dyDescent="0.4">
      <c r="A7" s="147" t="s">
        <v>75</v>
      </c>
      <c r="B7" s="148">
        <f>_xlfn.XLOOKUP(A7,BAU!A:A,BAU!B:B,,0)</f>
        <v>0</v>
      </c>
      <c r="C7" s="148">
        <f>_xlfn.XLOOKUP(A7,'Option 1'!A:A,'Option 1'!B:B,,0)</f>
        <v>0</v>
      </c>
      <c r="D7" s="148">
        <f>_xlfn.XLOOKUP(A7,'Option 2'!A:A,'Option 2'!B:B,,0)</f>
        <v>0</v>
      </c>
      <c r="E7" s="148">
        <f>_xlfn.XLOOKUP(A7,'Option 3'!A:A,'Option 3'!B:B,,0)</f>
        <v>0</v>
      </c>
    </row>
    <row r="8" spans="1:11" ht="15" thickBot="1" x14ac:dyDescent="0.4">
      <c r="A8" s="149"/>
      <c r="B8" s="119"/>
      <c r="C8" s="150"/>
      <c r="D8" s="151"/>
      <c r="E8" s="151"/>
    </row>
    <row r="9" spans="1:11" ht="15" thickBot="1" x14ac:dyDescent="0.4">
      <c r="A9" s="147" t="s">
        <v>58</v>
      </c>
      <c r="B9" s="148">
        <f>_xlfn.XLOOKUP(A9,BAU!A:A,BAU!B:B,,0)</f>
        <v>0</v>
      </c>
      <c r="C9" s="148">
        <f>_xlfn.XLOOKUP(A9,'Option 1'!A:A,'Option 1'!B:B,,0)</f>
        <v>0</v>
      </c>
      <c r="D9" s="148">
        <f>_xlfn.XLOOKUP(A9,'Option 2'!A:A,'Option 2'!B:B,,0)</f>
        <v>0</v>
      </c>
      <c r="E9" s="148">
        <f>_xlfn.XLOOKUP(A9,'Option 3'!A:A,'Option 3'!B:B,,0)</f>
        <v>0</v>
      </c>
    </row>
    <row r="10" spans="1:11" ht="15" thickBot="1" x14ac:dyDescent="0.4">
      <c r="A10" s="149"/>
      <c r="B10" s="119"/>
      <c r="C10" s="150"/>
      <c r="D10" s="151"/>
      <c r="E10" s="151"/>
    </row>
    <row r="11" spans="1:11" ht="15" thickBot="1" x14ac:dyDescent="0.4">
      <c r="A11" s="147" t="s">
        <v>59</v>
      </c>
      <c r="B11" s="148">
        <f>_xlfn.XLOOKUP(A11,BAU!A:A,BAU!B:B,,0)</f>
        <v>0</v>
      </c>
      <c r="C11" s="148">
        <f>_xlfn.XLOOKUP(A11,'Option 1'!A:A,'Option 1'!B:B,,0)</f>
        <v>0</v>
      </c>
      <c r="D11" s="148">
        <f>_xlfn.XLOOKUP(A11,'Option 2'!A:A,'Option 2'!B:B,,0)</f>
        <v>0</v>
      </c>
      <c r="E11" s="148">
        <f>_xlfn.XLOOKUP(A11,'Option 3'!A:A,'Option 3'!B:B,,0)</f>
        <v>0</v>
      </c>
    </row>
    <row r="12" spans="1:11" x14ac:dyDescent="0.35">
      <c r="A12" s="152"/>
      <c r="B12" s="153"/>
      <c r="C12" s="154"/>
      <c r="D12" s="151"/>
      <c r="E12" s="151"/>
    </row>
  </sheetData>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prompt="Select scenario " xr:uid="{0171D710-5B55-49DE-9218-E9DDB18502F9}">
          <x14:formula1>
            <xm:f>energy_prices!$A$5:$A$7</xm:f>
          </x14:formula1>
          <xm:sqref>K4</xm:sqref>
        </x14:dataValidation>
        <x14:dataValidation type="list" allowBlank="1" showInputMessage="1" showErrorMessage="1" prompt="Select Scenario" xr:uid="{24A8BD47-43D1-41F0-8728-7643DDC81D0D}">
          <x14:formula1>
            <xm:f>'Carbon Values'!$A$4:$A$6</xm:f>
          </x14:formula1>
          <xm:sqref>K6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1BD8E-3B5C-4568-A340-DD97DEEA0403}">
  <sheetPr codeName="Sheet9">
    <tabColor rgb="FFFFFF00"/>
  </sheetPr>
  <dimension ref="A1:CY152"/>
  <sheetViews>
    <sheetView zoomScale="104" zoomScaleNormal="98" workbookViewId="0">
      <pane xSplit="2" ySplit="3" topLeftCell="V4" activePane="bottomRight" state="frozen"/>
      <selection activeCell="R12" sqref="R12"/>
      <selection pane="topRight" activeCell="R12" sqref="R12"/>
      <selection pane="bottomLeft" activeCell="R12" sqref="R12"/>
      <selection pane="bottomRight" activeCell="R12" sqref="R12"/>
    </sheetView>
  </sheetViews>
  <sheetFormatPr defaultColWidth="9" defaultRowHeight="12.5" x14ac:dyDescent="0.25"/>
  <cols>
    <col min="1" max="1" width="46.453125" style="4" bestFit="1" customWidth="1"/>
    <col min="2" max="2" width="11.453125" style="4" customWidth="1"/>
    <col min="3" max="3" width="9.54296875" style="4" hidden="1" customWidth="1"/>
    <col min="4" max="7" width="9.453125" style="4" hidden="1" customWidth="1"/>
    <col min="8" max="12" width="9.54296875" style="4" hidden="1" customWidth="1"/>
    <col min="13" max="103" width="10.54296875" style="4" bestFit="1" customWidth="1"/>
    <col min="104" max="16384" width="9" style="4"/>
  </cols>
  <sheetData>
    <row r="1" spans="1:103" ht="15.5" x14ac:dyDescent="0.35">
      <c r="A1" s="3" t="s">
        <v>67</v>
      </c>
      <c r="O1" s="9" t="s">
        <v>18</v>
      </c>
    </row>
    <row r="2" spans="1:103" ht="13" x14ac:dyDescent="0.3">
      <c r="A2" s="5"/>
    </row>
    <row r="3" spans="1:103" s="6" customFormat="1" ht="13" x14ac:dyDescent="0.3">
      <c r="C3" s="7">
        <v>2000</v>
      </c>
      <c r="D3" s="7">
        <v>2001</v>
      </c>
      <c r="E3" s="7">
        <v>2002</v>
      </c>
      <c r="F3" s="7">
        <v>2003</v>
      </c>
      <c r="G3" s="7">
        <v>2004</v>
      </c>
      <c r="H3" s="7">
        <v>2005</v>
      </c>
      <c r="I3" s="7">
        <v>2006</v>
      </c>
      <c r="J3" s="7">
        <v>2007</v>
      </c>
      <c r="K3" s="7">
        <v>2008</v>
      </c>
      <c r="L3" s="7">
        <v>2009</v>
      </c>
      <c r="M3" s="7">
        <v>2010</v>
      </c>
      <c r="N3" s="7">
        <v>2011</v>
      </c>
      <c r="O3" s="7">
        <v>2012</v>
      </c>
      <c r="P3" s="7">
        <v>2013</v>
      </c>
      <c r="Q3" s="7">
        <v>2014</v>
      </c>
      <c r="R3" s="7">
        <v>2015</v>
      </c>
      <c r="S3" s="7">
        <v>2016</v>
      </c>
      <c r="T3" s="7">
        <v>2017</v>
      </c>
      <c r="U3" s="7">
        <v>2018</v>
      </c>
      <c r="V3" s="7">
        <v>2019</v>
      </c>
      <c r="W3" s="7">
        <v>2020</v>
      </c>
      <c r="X3" s="7">
        <v>2021</v>
      </c>
      <c r="Y3" s="7">
        <v>2022</v>
      </c>
      <c r="Z3" s="7">
        <v>2023</v>
      </c>
      <c r="AA3" s="7">
        <v>2024</v>
      </c>
      <c r="AB3" s="7">
        <v>2025</v>
      </c>
      <c r="AC3" s="7">
        <v>2026</v>
      </c>
      <c r="AD3" s="7">
        <v>2027</v>
      </c>
      <c r="AE3" s="7">
        <v>2028</v>
      </c>
      <c r="AF3" s="7">
        <v>2029</v>
      </c>
      <c r="AG3" s="7">
        <v>2030</v>
      </c>
      <c r="AH3" s="7">
        <v>2031</v>
      </c>
      <c r="AI3" s="7">
        <v>2032</v>
      </c>
      <c r="AJ3" s="7">
        <v>2033</v>
      </c>
      <c r="AK3" s="7">
        <v>2034</v>
      </c>
      <c r="AL3" s="7">
        <v>2035</v>
      </c>
      <c r="AM3" s="7">
        <v>2036</v>
      </c>
      <c r="AN3" s="7">
        <v>2037</v>
      </c>
      <c r="AO3" s="7">
        <v>2038</v>
      </c>
      <c r="AP3" s="7">
        <v>2039</v>
      </c>
      <c r="AQ3" s="7">
        <v>2040</v>
      </c>
      <c r="AR3" s="7">
        <v>2041</v>
      </c>
      <c r="AS3" s="7">
        <v>2042</v>
      </c>
      <c r="AT3" s="7">
        <v>2043</v>
      </c>
      <c r="AU3" s="7">
        <v>2044</v>
      </c>
      <c r="AV3" s="7">
        <v>2045</v>
      </c>
      <c r="AW3" s="7">
        <v>2046</v>
      </c>
      <c r="AX3" s="7">
        <v>2047</v>
      </c>
      <c r="AY3" s="7">
        <v>2048</v>
      </c>
      <c r="AZ3" s="7">
        <v>2049</v>
      </c>
      <c r="BA3" s="7">
        <v>2050</v>
      </c>
      <c r="BB3" s="7">
        <v>2051</v>
      </c>
      <c r="BC3" s="7">
        <v>2052</v>
      </c>
      <c r="BD3" s="7">
        <v>2053</v>
      </c>
      <c r="BE3" s="7">
        <v>2054</v>
      </c>
      <c r="BF3" s="7">
        <v>2055</v>
      </c>
      <c r="BG3" s="7">
        <v>2056</v>
      </c>
      <c r="BH3" s="7">
        <v>2057</v>
      </c>
      <c r="BI3" s="7">
        <v>2058</v>
      </c>
      <c r="BJ3" s="7">
        <v>2059</v>
      </c>
      <c r="BK3" s="7">
        <v>2060</v>
      </c>
      <c r="BL3" s="7">
        <v>2061</v>
      </c>
      <c r="BM3" s="7">
        <v>2062</v>
      </c>
      <c r="BN3" s="7">
        <v>2063</v>
      </c>
      <c r="BO3" s="7">
        <v>2064</v>
      </c>
      <c r="BP3" s="7">
        <v>2065</v>
      </c>
      <c r="BQ3" s="7">
        <v>2066</v>
      </c>
      <c r="BR3" s="7">
        <v>2067</v>
      </c>
      <c r="BS3" s="7">
        <v>2068</v>
      </c>
      <c r="BT3" s="7">
        <v>2069</v>
      </c>
      <c r="BU3" s="7">
        <v>2070</v>
      </c>
      <c r="BV3" s="7">
        <v>2071</v>
      </c>
      <c r="BW3" s="7">
        <v>2072</v>
      </c>
      <c r="BX3" s="7">
        <v>2073</v>
      </c>
      <c r="BY3" s="7">
        <v>2074</v>
      </c>
      <c r="BZ3" s="7">
        <v>2075</v>
      </c>
      <c r="CA3" s="7">
        <v>2076</v>
      </c>
      <c r="CB3" s="7">
        <v>2077</v>
      </c>
      <c r="CC3" s="7">
        <v>2078</v>
      </c>
      <c r="CD3" s="7">
        <v>2079</v>
      </c>
      <c r="CE3" s="7">
        <v>2080</v>
      </c>
      <c r="CF3" s="7">
        <v>2081</v>
      </c>
      <c r="CG3" s="7">
        <v>2082</v>
      </c>
      <c r="CH3" s="7">
        <v>2083</v>
      </c>
      <c r="CI3" s="7">
        <v>2084</v>
      </c>
      <c r="CJ3" s="7">
        <v>2085</v>
      </c>
      <c r="CK3" s="7">
        <v>2086</v>
      </c>
      <c r="CL3" s="7">
        <v>2087</v>
      </c>
      <c r="CM3" s="7">
        <v>2088</v>
      </c>
      <c r="CN3" s="7">
        <v>2089</v>
      </c>
      <c r="CO3" s="7">
        <v>2090</v>
      </c>
      <c r="CP3" s="7">
        <v>2091</v>
      </c>
      <c r="CQ3" s="7">
        <v>2092</v>
      </c>
      <c r="CR3" s="7">
        <v>2093</v>
      </c>
      <c r="CS3" s="7">
        <v>2094</v>
      </c>
      <c r="CT3" s="7">
        <v>2095</v>
      </c>
      <c r="CU3" s="7">
        <v>2096</v>
      </c>
      <c r="CV3" s="7">
        <v>2097</v>
      </c>
      <c r="CW3" s="7">
        <v>2098</v>
      </c>
      <c r="CX3" s="7">
        <v>2099</v>
      </c>
      <c r="CY3" s="7">
        <v>2100</v>
      </c>
    </row>
    <row r="5" spans="1:103" ht="13" thickBot="1" x14ac:dyDescent="0.3">
      <c r="A5" s="8" t="s">
        <v>21</v>
      </c>
      <c r="B5" s="9"/>
      <c r="C5" s="10"/>
      <c r="D5" s="10"/>
      <c r="E5" s="10"/>
      <c r="F5" s="10"/>
      <c r="G5" s="10"/>
      <c r="H5" s="10"/>
      <c r="I5" s="10"/>
      <c r="J5" s="10"/>
      <c r="K5" s="10"/>
      <c r="L5" s="10"/>
      <c r="M5" s="81">
        <v>5.6542239764021103</v>
      </c>
      <c r="N5" s="81">
        <v>6.6219673007692155</v>
      </c>
      <c r="O5" s="81">
        <v>6.986272117237939</v>
      </c>
      <c r="P5" s="81">
        <v>7.8137540265611154</v>
      </c>
      <c r="Q5" s="81">
        <v>6.5440565596348286</v>
      </c>
      <c r="R5" s="81">
        <v>5.9257732005504513</v>
      </c>
      <c r="S5" s="81">
        <v>6.6773874336251096</v>
      </c>
      <c r="T5" s="81">
        <v>7.6558224834902866</v>
      </c>
      <c r="U5" s="81">
        <v>9.2488231855723342</v>
      </c>
      <c r="V5" s="81">
        <v>7.6988434095637714</v>
      </c>
      <c r="W5" s="81">
        <v>6.9990144775547494</v>
      </c>
      <c r="X5" s="81">
        <v>14.989541253986456</v>
      </c>
      <c r="Y5" s="81">
        <v>22.393005370360935</v>
      </c>
      <c r="Z5" s="81">
        <v>14.199478940602773</v>
      </c>
      <c r="AA5" s="81">
        <v>14.273588977690494</v>
      </c>
      <c r="AB5" s="81">
        <v>13.066387949832713</v>
      </c>
      <c r="AC5" s="81">
        <v>12.207027590004431</v>
      </c>
      <c r="AD5" s="81">
        <v>10.958396317158332</v>
      </c>
      <c r="AE5" s="81">
        <v>9.8867587147333431</v>
      </c>
      <c r="AF5" s="81">
        <v>9.8799627637057945</v>
      </c>
      <c r="AG5" s="81">
        <v>10.013860126927579</v>
      </c>
      <c r="AH5" s="81">
        <v>10.346404851617425</v>
      </c>
      <c r="AI5" s="81">
        <v>10.261955679344034</v>
      </c>
      <c r="AJ5" s="81">
        <v>10.068170950946643</v>
      </c>
      <c r="AK5" s="81">
        <v>9.7504167183517563</v>
      </c>
      <c r="AL5" s="81">
        <v>10.12769765071333</v>
      </c>
      <c r="AM5" s="81">
        <v>10.270218455705963</v>
      </c>
      <c r="AN5" s="81">
        <v>9.6994671014947045</v>
      </c>
      <c r="AO5" s="81">
        <v>9.824376621982708</v>
      </c>
      <c r="AP5" s="81">
        <v>9.9548659782374536</v>
      </c>
      <c r="AQ5" s="81">
        <v>9.9738404724242038</v>
      </c>
      <c r="AR5" s="81">
        <v>10.015270468757171</v>
      </c>
      <c r="AS5" s="81">
        <v>10.258142594308124</v>
      </c>
      <c r="AT5" s="81">
        <v>10.036178110446002</v>
      </c>
      <c r="AU5" s="81">
        <v>10.037361536171302</v>
      </c>
      <c r="AV5" s="81">
        <v>9.9077828387502134</v>
      </c>
      <c r="AW5" s="81">
        <v>9.7006451981182362</v>
      </c>
      <c r="AX5" s="81">
        <v>9.5342453515961214</v>
      </c>
      <c r="AY5" s="81">
        <v>10.028710162535869</v>
      </c>
      <c r="AZ5" s="81">
        <v>9.9703492923065458</v>
      </c>
      <c r="BA5" s="81">
        <v>9.7142626252279349</v>
      </c>
      <c r="BB5" s="81">
        <v>9.7142626252279349</v>
      </c>
      <c r="BC5" s="81">
        <v>9.7142626252279349</v>
      </c>
      <c r="BD5" s="81">
        <v>9.7142626252279349</v>
      </c>
      <c r="BE5" s="81">
        <v>9.7142626252279349</v>
      </c>
      <c r="BF5" s="81">
        <v>9.7142626252279349</v>
      </c>
      <c r="BG5" s="81">
        <v>9.7142626252279349</v>
      </c>
      <c r="BH5" s="81">
        <v>9.7142626252279349</v>
      </c>
      <c r="BI5" s="81">
        <v>9.7142626252279349</v>
      </c>
      <c r="BJ5" s="81">
        <v>9.7142626252279349</v>
      </c>
      <c r="BK5" s="81">
        <v>9.7142626252279349</v>
      </c>
      <c r="BL5" s="81">
        <v>9.7142626252279349</v>
      </c>
      <c r="BM5" s="81">
        <v>9.7142626252279349</v>
      </c>
      <c r="BN5" s="81">
        <v>9.7142626252279349</v>
      </c>
      <c r="BO5" s="81">
        <v>9.7142626252279349</v>
      </c>
      <c r="BP5" s="81">
        <v>9.7142626252279349</v>
      </c>
      <c r="BQ5" s="81">
        <v>9.7142626252279349</v>
      </c>
      <c r="BR5" s="81">
        <v>9.7142626252279349</v>
      </c>
      <c r="BS5" s="81">
        <v>9.7142626252279349</v>
      </c>
      <c r="BT5" s="81">
        <v>9.7142626252279349</v>
      </c>
      <c r="BU5" s="81">
        <v>9.7142626252279349</v>
      </c>
      <c r="BV5" s="81">
        <v>9.7142626252279349</v>
      </c>
      <c r="BW5" s="81">
        <v>9.7142626252279349</v>
      </c>
      <c r="BX5" s="81">
        <v>9.7142626252279349</v>
      </c>
      <c r="BY5" s="81">
        <v>9.7142626252279349</v>
      </c>
      <c r="BZ5" s="81">
        <v>9.7142626252279349</v>
      </c>
      <c r="CA5" s="81">
        <v>9.7142626252279349</v>
      </c>
      <c r="CB5" s="81">
        <v>9.7142626252279349</v>
      </c>
      <c r="CC5" s="81">
        <v>9.7142626252279349</v>
      </c>
      <c r="CD5" s="81">
        <v>9.7142626252279349</v>
      </c>
      <c r="CE5" s="81">
        <v>9.7142626252279349</v>
      </c>
      <c r="CF5" s="81">
        <v>9.7142626252279349</v>
      </c>
      <c r="CG5" s="81">
        <v>9.7142626252279349</v>
      </c>
      <c r="CH5" s="81">
        <v>9.7142626252279349</v>
      </c>
      <c r="CI5" s="81">
        <v>9.7142626252279349</v>
      </c>
      <c r="CJ5" s="81">
        <v>9.7142626252279349</v>
      </c>
      <c r="CK5" s="81">
        <v>9.7142626252279349</v>
      </c>
      <c r="CL5" s="81">
        <v>9.7142626252279349</v>
      </c>
      <c r="CM5" s="81">
        <v>9.7142626252279349</v>
      </c>
      <c r="CN5" s="81">
        <v>9.7142626252279349</v>
      </c>
      <c r="CO5" s="81">
        <v>9.7142626252279349</v>
      </c>
      <c r="CP5" s="81">
        <v>9.7142626252279349</v>
      </c>
      <c r="CQ5" s="81">
        <v>9.7142626252279349</v>
      </c>
      <c r="CR5" s="81">
        <v>9.7142626252279349</v>
      </c>
      <c r="CS5" s="81">
        <v>9.7142626252279349</v>
      </c>
      <c r="CT5" s="81">
        <v>9.7142626252279349</v>
      </c>
      <c r="CU5" s="81">
        <v>9.7142626252279349</v>
      </c>
      <c r="CV5" s="81">
        <v>9.7142626252279349</v>
      </c>
      <c r="CW5" s="81">
        <v>9.7142626252279349</v>
      </c>
      <c r="CX5" s="81">
        <v>9.7142626252279349</v>
      </c>
      <c r="CY5" s="81">
        <v>9.7142626252279349</v>
      </c>
    </row>
    <row r="6" spans="1:103" ht="13" thickBot="1" x14ac:dyDescent="0.3">
      <c r="A6" s="4" t="s">
        <v>20</v>
      </c>
      <c r="B6" s="9"/>
      <c r="M6" s="82">
        <v>5.7</v>
      </c>
      <c r="N6" s="83">
        <v>6.6</v>
      </c>
      <c r="O6" s="83">
        <v>7</v>
      </c>
      <c r="P6" s="83">
        <v>7.8</v>
      </c>
      <c r="Q6" s="83">
        <v>6.5</v>
      </c>
      <c r="R6" s="83">
        <v>5.9</v>
      </c>
      <c r="S6" s="83">
        <v>6.7</v>
      </c>
      <c r="T6" s="83">
        <v>7.7</v>
      </c>
      <c r="U6" s="83">
        <v>9.1999999999999993</v>
      </c>
      <c r="V6" s="83">
        <v>7.7</v>
      </c>
      <c r="W6" s="83">
        <v>7</v>
      </c>
      <c r="X6" s="83">
        <v>15</v>
      </c>
      <c r="Y6" s="83">
        <v>22.4</v>
      </c>
      <c r="Z6" s="83">
        <v>10.3</v>
      </c>
      <c r="AA6" s="83">
        <v>7.9</v>
      </c>
      <c r="AB6" s="83">
        <v>7</v>
      </c>
      <c r="AC6" s="83">
        <v>9.8000000000000007</v>
      </c>
      <c r="AD6" s="83">
        <v>9.3000000000000007</v>
      </c>
      <c r="AE6" s="83">
        <v>8.8000000000000007</v>
      </c>
      <c r="AF6" s="83">
        <v>9.1</v>
      </c>
      <c r="AG6" s="83">
        <v>9.4</v>
      </c>
      <c r="AH6" s="83">
        <v>9.6999999999999993</v>
      </c>
      <c r="AI6" s="83">
        <v>9.6999999999999993</v>
      </c>
      <c r="AJ6" s="83">
        <v>9.5</v>
      </c>
      <c r="AK6" s="83">
        <v>9.1999999999999993</v>
      </c>
      <c r="AL6" s="83">
        <v>9.6</v>
      </c>
      <c r="AM6" s="83">
        <v>9.6999999999999993</v>
      </c>
      <c r="AN6" s="83">
        <v>9.1999999999999993</v>
      </c>
      <c r="AO6" s="83">
        <v>9.3000000000000007</v>
      </c>
      <c r="AP6" s="83">
        <v>9.4</v>
      </c>
      <c r="AQ6" s="83">
        <v>9.4</v>
      </c>
      <c r="AR6" s="83">
        <v>9.5</v>
      </c>
      <c r="AS6" s="83">
        <v>9.6999999999999993</v>
      </c>
      <c r="AT6" s="83">
        <v>9.5</v>
      </c>
      <c r="AU6" s="83">
        <v>9.5</v>
      </c>
      <c r="AV6" s="83">
        <v>9.4</v>
      </c>
      <c r="AW6" s="83">
        <v>9.1999999999999993</v>
      </c>
      <c r="AX6" s="83">
        <v>9</v>
      </c>
      <c r="AY6" s="83">
        <v>9.5</v>
      </c>
      <c r="AZ6" s="83">
        <v>9.4</v>
      </c>
      <c r="BA6" s="83">
        <v>9.1999999999999993</v>
      </c>
      <c r="BB6" s="83">
        <v>9.1999999999999993</v>
      </c>
      <c r="BC6" s="83">
        <v>9.1999999999999993</v>
      </c>
      <c r="BD6" s="83">
        <v>9.1999999999999993</v>
      </c>
      <c r="BE6" s="83">
        <v>9.1999999999999993</v>
      </c>
      <c r="BF6" s="83">
        <v>9.1999999999999993</v>
      </c>
      <c r="BG6" s="83">
        <v>9.1999999999999993</v>
      </c>
      <c r="BH6" s="83">
        <v>9.1999999999999993</v>
      </c>
      <c r="BI6" s="83">
        <v>9.1999999999999993</v>
      </c>
      <c r="BJ6" s="83">
        <v>9.1999999999999993</v>
      </c>
      <c r="BK6" s="83">
        <v>9.1999999999999993</v>
      </c>
      <c r="BL6" s="83">
        <v>9.1999999999999993</v>
      </c>
      <c r="BM6" s="83">
        <v>9.1999999999999993</v>
      </c>
      <c r="BN6" s="83">
        <v>9.1999999999999993</v>
      </c>
      <c r="BO6" s="83">
        <v>9.1999999999999993</v>
      </c>
      <c r="BP6" s="83">
        <v>9.1999999999999993</v>
      </c>
      <c r="BQ6" s="83">
        <v>9.1999999999999993</v>
      </c>
      <c r="BR6" s="83">
        <v>9.1999999999999993</v>
      </c>
      <c r="BS6" s="83">
        <v>9.1999999999999993</v>
      </c>
      <c r="BT6" s="83">
        <v>9.1999999999999993</v>
      </c>
      <c r="BU6" s="83">
        <v>9.1999999999999993</v>
      </c>
      <c r="BV6" s="83">
        <v>9.1999999999999993</v>
      </c>
      <c r="BW6" s="83">
        <v>9.1999999999999993</v>
      </c>
      <c r="BX6" s="83">
        <v>9.1999999999999993</v>
      </c>
      <c r="BY6" s="83">
        <v>9.1999999999999993</v>
      </c>
      <c r="BZ6" s="83">
        <v>9.1999999999999993</v>
      </c>
      <c r="CA6" s="83">
        <v>9.1999999999999993</v>
      </c>
      <c r="CB6" s="83">
        <v>9.1999999999999993</v>
      </c>
      <c r="CC6" s="83">
        <v>9.1999999999999993</v>
      </c>
      <c r="CD6" s="83">
        <v>9.1999999999999993</v>
      </c>
      <c r="CE6" s="83">
        <v>9.1999999999999993</v>
      </c>
      <c r="CF6" s="83">
        <v>9.1999999999999993</v>
      </c>
      <c r="CG6" s="83">
        <v>9.1999999999999993</v>
      </c>
      <c r="CH6" s="83">
        <v>9.1999999999999993</v>
      </c>
      <c r="CI6" s="83">
        <v>9.1999999999999993</v>
      </c>
      <c r="CJ6" s="83">
        <v>9.1999999999999993</v>
      </c>
      <c r="CK6" s="83">
        <v>9.1999999999999993</v>
      </c>
      <c r="CL6" s="83">
        <v>9.1999999999999993</v>
      </c>
      <c r="CM6" s="83">
        <v>9.1999999999999993</v>
      </c>
      <c r="CN6" s="83">
        <v>9.1999999999999993</v>
      </c>
      <c r="CO6" s="83">
        <v>9.1999999999999993</v>
      </c>
      <c r="CP6" s="83">
        <v>9.1999999999999993</v>
      </c>
      <c r="CQ6" s="83">
        <v>9.1999999999999993</v>
      </c>
      <c r="CR6" s="83">
        <v>9.1999999999999993</v>
      </c>
      <c r="CS6" s="83">
        <v>9.1999999999999993</v>
      </c>
      <c r="CT6" s="83">
        <v>9.1999999999999993</v>
      </c>
      <c r="CU6" s="83">
        <v>9.1999999999999993</v>
      </c>
      <c r="CV6" s="83">
        <v>9.1999999999999993</v>
      </c>
      <c r="CW6" s="83">
        <v>9.1999999999999993</v>
      </c>
      <c r="CX6" s="83">
        <v>9.1999999999999993</v>
      </c>
      <c r="CY6" s="84">
        <v>9.1999999999999993</v>
      </c>
    </row>
    <row r="7" spans="1:103" ht="13" thickBot="1" x14ac:dyDescent="0.3">
      <c r="A7" s="4" t="s">
        <v>19</v>
      </c>
      <c r="B7" s="9"/>
      <c r="M7" s="82">
        <v>5.7</v>
      </c>
      <c r="N7" s="83">
        <v>6.6</v>
      </c>
      <c r="O7" s="83">
        <v>7</v>
      </c>
      <c r="P7" s="83">
        <v>7.8</v>
      </c>
      <c r="Q7" s="83">
        <v>6.5</v>
      </c>
      <c r="R7" s="83">
        <v>5.9</v>
      </c>
      <c r="S7" s="83">
        <v>6.7</v>
      </c>
      <c r="T7" s="83">
        <v>7.7</v>
      </c>
      <c r="U7" s="83">
        <v>9.1999999999999993</v>
      </c>
      <c r="V7" s="83">
        <v>7.7</v>
      </c>
      <c r="W7" s="83">
        <v>7</v>
      </c>
      <c r="X7" s="83">
        <v>15</v>
      </c>
      <c r="Y7" s="83">
        <v>22.4</v>
      </c>
      <c r="Z7" s="83">
        <v>21.8</v>
      </c>
      <c r="AA7" s="83">
        <v>32.200000000000003</v>
      </c>
      <c r="AB7" s="83">
        <v>36.4</v>
      </c>
      <c r="AC7" s="83">
        <v>17.399999999999999</v>
      </c>
      <c r="AD7" s="83">
        <v>14.9</v>
      </c>
      <c r="AE7" s="83">
        <v>12.3</v>
      </c>
      <c r="AF7" s="83">
        <v>11.5</v>
      </c>
      <c r="AG7" s="83">
        <v>11.3</v>
      </c>
      <c r="AH7" s="83">
        <v>11.5</v>
      </c>
      <c r="AI7" s="83">
        <v>11.4</v>
      </c>
      <c r="AJ7" s="83">
        <v>11.1</v>
      </c>
      <c r="AK7" s="83">
        <v>10.8</v>
      </c>
      <c r="AL7" s="83">
        <v>11.1</v>
      </c>
      <c r="AM7" s="83">
        <v>11.3</v>
      </c>
      <c r="AN7" s="83">
        <v>10.7</v>
      </c>
      <c r="AO7" s="83">
        <v>10.8</v>
      </c>
      <c r="AP7" s="83">
        <v>10.9</v>
      </c>
      <c r="AQ7" s="83">
        <v>10.9</v>
      </c>
      <c r="AR7" s="83">
        <v>11</v>
      </c>
      <c r="AS7" s="83">
        <v>11.2</v>
      </c>
      <c r="AT7" s="83">
        <v>11</v>
      </c>
      <c r="AU7" s="83">
        <v>11</v>
      </c>
      <c r="AV7" s="83">
        <v>10.9</v>
      </c>
      <c r="AW7" s="83">
        <v>10.6</v>
      </c>
      <c r="AX7" s="83">
        <v>10.6</v>
      </c>
      <c r="AY7" s="83">
        <v>11</v>
      </c>
      <c r="AZ7" s="83">
        <v>10.9</v>
      </c>
      <c r="BA7" s="83">
        <v>10.7</v>
      </c>
      <c r="BB7" s="83">
        <v>10.7</v>
      </c>
      <c r="BC7" s="83">
        <v>10.7</v>
      </c>
      <c r="BD7" s="83">
        <v>10.7</v>
      </c>
      <c r="BE7" s="83">
        <v>10.7</v>
      </c>
      <c r="BF7" s="83">
        <v>10.7</v>
      </c>
      <c r="BG7" s="83">
        <v>10.7</v>
      </c>
      <c r="BH7" s="83">
        <v>10.7</v>
      </c>
      <c r="BI7" s="83">
        <v>10.7</v>
      </c>
      <c r="BJ7" s="83">
        <v>10.7</v>
      </c>
      <c r="BK7" s="83">
        <v>10.7</v>
      </c>
      <c r="BL7" s="83">
        <v>10.7</v>
      </c>
      <c r="BM7" s="83">
        <v>10.7</v>
      </c>
      <c r="BN7" s="83">
        <v>10.7</v>
      </c>
      <c r="BO7" s="83">
        <v>10.7</v>
      </c>
      <c r="BP7" s="83">
        <v>10.7</v>
      </c>
      <c r="BQ7" s="83">
        <v>10.7</v>
      </c>
      <c r="BR7" s="83">
        <v>10.7</v>
      </c>
      <c r="BS7" s="83">
        <v>10.7</v>
      </c>
      <c r="BT7" s="83">
        <v>10.7</v>
      </c>
      <c r="BU7" s="83">
        <v>10.7</v>
      </c>
      <c r="BV7" s="83">
        <v>10.7</v>
      </c>
      <c r="BW7" s="83">
        <v>10.7</v>
      </c>
      <c r="BX7" s="83">
        <v>10.7</v>
      </c>
      <c r="BY7" s="83">
        <v>10.7</v>
      </c>
      <c r="BZ7" s="83">
        <v>10.7</v>
      </c>
      <c r="CA7" s="83">
        <v>10.7</v>
      </c>
      <c r="CB7" s="83">
        <v>10.7</v>
      </c>
      <c r="CC7" s="83">
        <v>10.7</v>
      </c>
      <c r="CD7" s="83">
        <v>10.7</v>
      </c>
      <c r="CE7" s="83">
        <v>10.7</v>
      </c>
      <c r="CF7" s="83">
        <v>10.7</v>
      </c>
      <c r="CG7" s="83">
        <v>10.7</v>
      </c>
      <c r="CH7" s="83">
        <v>10.7</v>
      </c>
      <c r="CI7" s="83">
        <v>10.7</v>
      </c>
      <c r="CJ7" s="83">
        <v>10.7</v>
      </c>
      <c r="CK7" s="83">
        <v>10.7</v>
      </c>
      <c r="CL7" s="83">
        <v>10.7</v>
      </c>
      <c r="CM7" s="83">
        <v>10.7</v>
      </c>
      <c r="CN7" s="83">
        <v>10.7</v>
      </c>
      <c r="CO7" s="83">
        <v>10.7</v>
      </c>
      <c r="CP7" s="83">
        <v>10.7</v>
      </c>
      <c r="CQ7" s="83">
        <v>10.7</v>
      </c>
      <c r="CR7" s="83">
        <v>10.7</v>
      </c>
      <c r="CS7" s="83">
        <v>10.7</v>
      </c>
      <c r="CT7" s="83">
        <v>10.7</v>
      </c>
      <c r="CU7" s="83">
        <v>10.7</v>
      </c>
      <c r="CV7" s="83">
        <v>10.7</v>
      </c>
      <c r="CW7" s="83">
        <v>10.7</v>
      </c>
      <c r="CX7" s="83">
        <v>10.7</v>
      </c>
      <c r="CY7" s="84">
        <v>10.7</v>
      </c>
    </row>
    <row r="8" spans="1:103" x14ac:dyDescent="0.25">
      <c r="AJ8" s="11"/>
    </row>
    <row r="9" spans="1:103" x14ac:dyDescent="0.25">
      <c r="AJ9" s="11"/>
    </row>
    <row r="10" spans="1:103" x14ac:dyDescent="0.25">
      <c r="AJ10" s="11"/>
    </row>
    <row r="11" spans="1:103" x14ac:dyDescent="0.25">
      <c r="AJ11" s="11"/>
    </row>
    <row r="12" spans="1:103" x14ac:dyDescent="0.25">
      <c r="AJ12" s="11"/>
    </row>
    <row r="13" spans="1:103" x14ac:dyDescent="0.25">
      <c r="AJ13" s="11"/>
    </row>
    <row r="14" spans="1:103" x14ac:dyDescent="0.25">
      <c r="AJ14" s="11"/>
    </row>
    <row r="15" spans="1:103" x14ac:dyDescent="0.25">
      <c r="AJ15" s="11"/>
    </row>
    <row r="16" spans="1:103" x14ac:dyDescent="0.25">
      <c r="AJ16" s="11"/>
    </row>
    <row r="17" spans="13:36" x14ac:dyDescent="0.25">
      <c r="AJ17" s="11"/>
    </row>
    <row r="18" spans="13:36" x14ac:dyDescent="0.25">
      <c r="AJ18" s="11"/>
    </row>
    <row r="19" spans="13:36" x14ac:dyDescent="0.25">
      <c r="AJ19" s="11"/>
    </row>
    <row r="20" spans="13:36" x14ac:dyDescent="0.25">
      <c r="AJ20" s="11"/>
    </row>
    <row r="21" spans="13:36" ht="13" thickBot="1" x14ac:dyDescent="0.3">
      <c r="AJ21" s="11"/>
    </row>
    <row r="22" spans="13:36" x14ac:dyDescent="0.25">
      <c r="M22" s="78"/>
      <c r="AJ22" s="11"/>
    </row>
    <row r="23" spans="13:36" x14ac:dyDescent="0.25">
      <c r="M23" s="79"/>
      <c r="AJ23" s="11"/>
    </row>
    <row r="24" spans="13:36" x14ac:dyDescent="0.25">
      <c r="M24" s="79"/>
      <c r="AJ24" s="11"/>
    </row>
    <row r="25" spans="13:36" x14ac:dyDescent="0.25">
      <c r="M25" s="79"/>
      <c r="AJ25" s="11"/>
    </row>
    <row r="26" spans="13:36" x14ac:dyDescent="0.25">
      <c r="M26" s="79"/>
      <c r="AJ26" s="11"/>
    </row>
    <row r="27" spans="13:36" x14ac:dyDescent="0.25">
      <c r="M27" s="79"/>
      <c r="AJ27" s="11"/>
    </row>
    <row r="28" spans="13:36" x14ac:dyDescent="0.25">
      <c r="M28" s="79"/>
      <c r="AJ28" s="11"/>
    </row>
    <row r="29" spans="13:36" x14ac:dyDescent="0.25">
      <c r="M29" s="79"/>
      <c r="AJ29" s="11"/>
    </row>
    <row r="30" spans="13:36" x14ac:dyDescent="0.25">
      <c r="M30" s="79"/>
      <c r="AJ30" s="11"/>
    </row>
    <row r="31" spans="13:36" x14ac:dyDescent="0.25">
      <c r="M31" s="79"/>
      <c r="AJ31" s="11"/>
    </row>
    <row r="32" spans="13:36" x14ac:dyDescent="0.25">
      <c r="M32" s="79"/>
      <c r="AJ32" s="11"/>
    </row>
    <row r="33" spans="13:36" x14ac:dyDescent="0.25">
      <c r="M33" s="79"/>
      <c r="AJ33" s="11"/>
    </row>
    <row r="34" spans="13:36" x14ac:dyDescent="0.25">
      <c r="M34" s="79"/>
      <c r="AJ34" s="11"/>
    </row>
    <row r="35" spans="13:36" x14ac:dyDescent="0.25">
      <c r="M35" s="79"/>
      <c r="AJ35" s="11"/>
    </row>
    <row r="36" spans="13:36" x14ac:dyDescent="0.25">
      <c r="M36" s="79"/>
      <c r="AJ36" s="11"/>
    </row>
    <row r="37" spans="13:36" x14ac:dyDescent="0.25">
      <c r="M37" s="79"/>
      <c r="AJ37" s="11"/>
    </row>
    <row r="38" spans="13:36" x14ac:dyDescent="0.25">
      <c r="M38" s="79"/>
      <c r="AJ38" s="11"/>
    </row>
    <row r="39" spans="13:36" x14ac:dyDescent="0.25">
      <c r="M39" s="79"/>
      <c r="AJ39" s="11"/>
    </row>
    <row r="40" spans="13:36" x14ac:dyDescent="0.25">
      <c r="M40" s="79"/>
      <c r="AJ40" s="11"/>
    </row>
    <row r="41" spans="13:36" x14ac:dyDescent="0.25">
      <c r="M41" s="79"/>
      <c r="AJ41" s="11"/>
    </row>
    <row r="42" spans="13:36" x14ac:dyDescent="0.25">
      <c r="M42" s="79"/>
      <c r="AJ42" s="11"/>
    </row>
    <row r="43" spans="13:36" x14ac:dyDescent="0.25">
      <c r="M43" s="79"/>
      <c r="AJ43" s="11"/>
    </row>
    <row r="44" spans="13:36" x14ac:dyDescent="0.25">
      <c r="M44" s="79"/>
      <c r="AJ44" s="11"/>
    </row>
    <row r="45" spans="13:36" x14ac:dyDescent="0.25">
      <c r="M45" s="79"/>
      <c r="AJ45" s="11"/>
    </row>
    <row r="46" spans="13:36" x14ac:dyDescent="0.25">
      <c r="M46" s="79"/>
      <c r="AJ46" s="11"/>
    </row>
    <row r="47" spans="13:36" x14ac:dyDescent="0.25">
      <c r="M47" s="79"/>
      <c r="AJ47" s="11"/>
    </row>
    <row r="48" spans="13:36" x14ac:dyDescent="0.25">
      <c r="M48" s="79"/>
      <c r="AJ48" s="11"/>
    </row>
    <row r="49" spans="13:36" x14ac:dyDescent="0.25">
      <c r="M49" s="79"/>
      <c r="AJ49" s="11"/>
    </row>
    <row r="50" spans="13:36" x14ac:dyDescent="0.25">
      <c r="M50" s="79"/>
      <c r="AJ50" s="11"/>
    </row>
    <row r="51" spans="13:36" x14ac:dyDescent="0.25">
      <c r="M51" s="79"/>
      <c r="AJ51" s="11"/>
    </row>
    <row r="52" spans="13:36" x14ac:dyDescent="0.25">
      <c r="M52" s="79"/>
      <c r="AJ52" s="11"/>
    </row>
    <row r="53" spans="13:36" x14ac:dyDescent="0.25">
      <c r="M53" s="79"/>
      <c r="AJ53" s="11"/>
    </row>
    <row r="54" spans="13:36" x14ac:dyDescent="0.25">
      <c r="M54" s="79"/>
      <c r="AJ54" s="11"/>
    </row>
    <row r="55" spans="13:36" x14ac:dyDescent="0.25">
      <c r="M55" s="79"/>
      <c r="AJ55" s="11"/>
    </row>
    <row r="56" spans="13:36" x14ac:dyDescent="0.25">
      <c r="M56" s="79"/>
      <c r="AJ56" s="11"/>
    </row>
    <row r="57" spans="13:36" x14ac:dyDescent="0.25">
      <c r="M57" s="79"/>
      <c r="AJ57" s="11"/>
    </row>
    <row r="58" spans="13:36" x14ac:dyDescent="0.25">
      <c r="M58" s="79"/>
      <c r="AJ58" s="11"/>
    </row>
    <row r="59" spans="13:36" x14ac:dyDescent="0.25">
      <c r="M59" s="79"/>
      <c r="AJ59" s="11"/>
    </row>
    <row r="60" spans="13:36" x14ac:dyDescent="0.25">
      <c r="M60" s="79"/>
      <c r="AJ60" s="11"/>
    </row>
    <row r="61" spans="13:36" x14ac:dyDescent="0.25">
      <c r="M61" s="79"/>
      <c r="AJ61" s="11"/>
    </row>
    <row r="62" spans="13:36" x14ac:dyDescent="0.25">
      <c r="M62" s="79"/>
      <c r="AJ62" s="11"/>
    </row>
    <row r="63" spans="13:36" x14ac:dyDescent="0.25">
      <c r="M63" s="79"/>
      <c r="AJ63" s="11"/>
    </row>
    <row r="64" spans="13:36" x14ac:dyDescent="0.25">
      <c r="M64" s="79"/>
      <c r="AJ64" s="11"/>
    </row>
    <row r="65" spans="13:36" x14ac:dyDescent="0.25">
      <c r="M65" s="79"/>
      <c r="AJ65" s="11"/>
    </row>
    <row r="66" spans="13:36" x14ac:dyDescent="0.25">
      <c r="M66" s="79"/>
      <c r="AJ66" s="11"/>
    </row>
    <row r="67" spans="13:36" x14ac:dyDescent="0.25">
      <c r="M67" s="79"/>
      <c r="AJ67" s="11"/>
    </row>
    <row r="68" spans="13:36" x14ac:dyDescent="0.25">
      <c r="M68" s="79"/>
      <c r="AJ68" s="11"/>
    </row>
    <row r="69" spans="13:36" x14ac:dyDescent="0.25">
      <c r="M69" s="79"/>
      <c r="AJ69" s="11"/>
    </row>
    <row r="70" spans="13:36" x14ac:dyDescent="0.25">
      <c r="M70" s="79"/>
      <c r="AJ70" s="11"/>
    </row>
    <row r="71" spans="13:36" x14ac:dyDescent="0.25">
      <c r="M71" s="79"/>
      <c r="AJ71" s="11"/>
    </row>
    <row r="72" spans="13:36" x14ac:dyDescent="0.25">
      <c r="M72" s="79"/>
      <c r="AJ72" s="11"/>
    </row>
    <row r="73" spans="13:36" x14ac:dyDescent="0.25">
      <c r="M73" s="79"/>
      <c r="AJ73" s="11"/>
    </row>
    <row r="74" spans="13:36" x14ac:dyDescent="0.25">
      <c r="M74" s="79"/>
      <c r="AJ74" s="11"/>
    </row>
    <row r="75" spans="13:36" x14ac:dyDescent="0.25">
      <c r="M75" s="79"/>
      <c r="AJ75" s="11"/>
    </row>
    <row r="76" spans="13:36" x14ac:dyDescent="0.25">
      <c r="M76" s="79"/>
      <c r="AJ76" s="11"/>
    </row>
    <row r="77" spans="13:36" x14ac:dyDescent="0.25">
      <c r="M77" s="79"/>
      <c r="AJ77" s="11"/>
    </row>
    <row r="78" spans="13:36" x14ac:dyDescent="0.25">
      <c r="M78" s="79"/>
      <c r="AJ78" s="11"/>
    </row>
    <row r="79" spans="13:36" x14ac:dyDescent="0.25">
      <c r="M79" s="79"/>
      <c r="AJ79" s="11"/>
    </row>
    <row r="80" spans="13:36" x14ac:dyDescent="0.25">
      <c r="M80" s="79"/>
      <c r="AJ80" s="11"/>
    </row>
    <row r="81" spans="13:36" x14ac:dyDescent="0.25">
      <c r="M81" s="79"/>
      <c r="AJ81" s="11"/>
    </row>
    <row r="82" spans="13:36" x14ac:dyDescent="0.25">
      <c r="M82" s="79"/>
      <c r="AJ82" s="11"/>
    </row>
    <row r="83" spans="13:36" x14ac:dyDescent="0.25">
      <c r="M83" s="79"/>
      <c r="AJ83" s="11"/>
    </row>
    <row r="84" spans="13:36" x14ac:dyDescent="0.25">
      <c r="M84" s="79"/>
      <c r="AJ84" s="11"/>
    </row>
    <row r="85" spans="13:36" x14ac:dyDescent="0.25">
      <c r="M85" s="79"/>
      <c r="AJ85" s="11"/>
    </row>
    <row r="86" spans="13:36" x14ac:dyDescent="0.25">
      <c r="M86" s="79"/>
      <c r="AJ86" s="11"/>
    </row>
    <row r="87" spans="13:36" x14ac:dyDescent="0.25">
      <c r="M87" s="79"/>
      <c r="AJ87" s="11"/>
    </row>
    <row r="88" spans="13:36" x14ac:dyDescent="0.25">
      <c r="M88" s="79"/>
      <c r="AJ88" s="11"/>
    </row>
    <row r="89" spans="13:36" x14ac:dyDescent="0.25">
      <c r="M89" s="79"/>
      <c r="AJ89" s="11"/>
    </row>
    <row r="90" spans="13:36" x14ac:dyDescent="0.25">
      <c r="M90" s="79"/>
      <c r="AJ90" s="11"/>
    </row>
    <row r="91" spans="13:36" x14ac:dyDescent="0.25">
      <c r="M91" s="79"/>
      <c r="AJ91" s="11"/>
    </row>
    <row r="92" spans="13:36" x14ac:dyDescent="0.25">
      <c r="M92" s="79"/>
      <c r="AJ92" s="11"/>
    </row>
    <row r="93" spans="13:36" x14ac:dyDescent="0.25">
      <c r="M93" s="79"/>
      <c r="AJ93" s="11"/>
    </row>
    <row r="94" spans="13:36" x14ac:dyDescent="0.25">
      <c r="M94" s="79"/>
      <c r="AJ94" s="11"/>
    </row>
    <row r="95" spans="13:36" x14ac:dyDescent="0.25">
      <c r="M95" s="79"/>
      <c r="AJ95" s="11"/>
    </row>
    <row r="96" spans="13:36" x14ac:dyDescent="0.25">
      <c r="M96" s="79"/>
      <c r="AJ96" s="11"/>
    </row>
    <row r="97" spans="13:36" x14ac:dyDescent="0.25">
      <c r="M97" s="79"/>
      <c r="AJ97" s="11"/>
    </row>
    <row r="98" spans="13:36" x14ac:dyDescent="0.25">
      <c r="M98" s="79"/>
      <c r="AJ98" s="11"/>
    </row>
    <row r="99" spans="13:36" x14ac:dyDescent="0.25">
      <c r="M99" s="79"/>
      <c r="AJ99" s="11"/>
    </row>
    <row r="100" spans="13:36" x14ac:dyDescent="0.25">
      <c r="M100" s="79"/>
      <c r="AJ100" s="11"/>
    </row>
    <row r="101" spans="13:36" x14ac:dyDescent="0.25">
      <c r="M101" s="79"/>
      <c r="AJ101" s="11"/>
    </row>
    <row r="102" spans="13:36" x14ac:dyDescent="0.25">
      <c r="M102" s="79"/>
      <c r="AJ102" s="11"/>
    </row>
    <row r="103" spans="13:36" x14ac:dyDescent="0.25">
      <c r="M103" s="79"/>
      <c r="AJ103" s="11"/>
    </row>
    <row r="104" spans="13:36" x14ac:dyDescent="0.25">
      <c r="M104" s="79"/>
      <c r="AJ104" s="11"/>
    </row>
    <row r="105" spans="13:36" x14ac:dyDescent="0.25">
      <c r="M105" s="79"/>
      <c r="AJ105" s="11"/>
    </row>
    <row r="106" spans="13:36" x14ac:dyDescent="0.25">
      <c r="M106" s="79"/>
      <c r="AJ106" s="11"/>
    </row>
    <row r="107" spans="13:36" x14ac:dyDescent="0.25">
      <c r="M107" s="79"/>
      <c r="AJ107" s="11"/>
    </row>
    <row r="108" spans="13:36" x14ac:dyDescent="0.25">
      <c r="M108" s="79"/>
      <c r="AJ108" s="11"/>
    </row>
    <row r="109" spans="13:36" x14ac:dyDescent="0.25">
      <c r="M109" s="79"/>
      <c r="AJ109" s="11"/>
    </row>
    <row r="110" spans="13:36" x14ac:dyDescent="0.25">
      <c r="M110" s="79"/>
      <c r="AJ110" s="11"/>
    </row>
    <row r="111" spans="13:36" x14ac:dyDescent="0.25">
      <c r="M111" s="79"/>
      <c r="AJ111" s="11"/>
    </row>
    <row r="112" spans="13:36" ht="13" thickBot="1" x14ac:dyDescent="0.3">
      <c r="M112" s="80"/>
      <c r="AJ112" s="11"/>
    </row>
    <row r="113" spans="36:36" x14ac:dyDescent="0.25">
      <c r="AJ113" s="11"/>
    </row>
    <row r="114" spans="36:36" x14ac:dyDescent="0.25">
      <c r="AJ114" s="11"/>
    </row>
    <row r="115" spans="36:36" x14ac:dyDescent="0.25">
      <c r="AJ115" s="11"/>
    </row>
    <row r="116" spans="36:36" x14ac:dyDescent="0.25">
      <c r="AJ116" s="11"/>
    </row>
    <row r="117" spans="36:36" x14ac:dyDescent="0.25">
      <c r="AJ117" s="11"/>
    </row>
    <row r="118" spans="36:36" x14ac:dyDescent="0.25">
      <c r="AJ118" s="11"/>
    </row>
    <row r="119" spans="36:36" x14ac:dyDescent="0.25">
      <c r="AJ119" s="11"/>
    </row>
    <row r="120" spans="36:36" x14ac:dyDescent="0.25">
      <c r="AJ120" s="11"/>
    </row>
    <row r="121" spans="36:36" x14ac:dyDescent="0.25">
      <c r="AJ121" s="11"/>
    </row>
    <row r="122" spans="36:36" x14ac:dyDescent="0.25">
      <c r="AJ122" s="11"/>
    </row>
    <row r="123" spans="36:36" x14ac:dyDescent="0.25">
      <c r="AJ123" s="11"/>
    </row>
    <row r="124" spans="36:36" x14ac:dyDescent="0.25">
      <c r="AJ124" s="11"/>
    </row>
    <row r="125" spans="36:36" x14ac:dyDescent="0.25">
      <c r="AJ125" s="11"/>
    </row>
    <row r="126" spans="36:36" x14ac:dyDescent="0.25">
      <c r="AJ126" s="11"/>
    </row>
    <row r="127" spans="36:36" x14ac:dyDescent="0.25">
      <c r="AJ127" s="11"/>
    </row>
    <row r="128" spans="36:36" x14ac:dyDescent="0.25">
      <c r="AJ128" s="11"/>
    </row>
    <row r="129" spans="36:36" x14ac:dyDescent="0.25">
      <c r="AJ129" s="11"/>
    </row>
    <row r="130" spans="36:36" x14ac:dyDescent="0.25">
      <c r="AJ130" s="11"/>
    </row>
    <row r="131" spans="36:36" x14ac:dyDescent="0.25">
      <c r="AJ131" s="11"/>
    </row>
    <row r="132" spans="36:36" x14ac:dyDescent="0.25">
      <c r="AJ132" s="11"/>
    </row>
    <row r="133" spans="36:36" x14ac:dyDescent="0.25">
      <c r="AJ133" s="11"/>
    </row>
    <row r="134" spans="36:36" x14ac:dyDescent="0.25">
      <c r="AJ134" s="11"/>
    </row>
    <row r="135" spans="36:36" x14ac:dyDescent="0.25">
      <c r="AJ135" s="11"/>
    </row>
    <row r="136" spans="36:36" x14ac:dyDescent="0.25">
      <c r="AJ136" s="11"/>
    </row>
    <row r="137" spans="36:36" x14ac:dyDescent="0.25">
      <c r="AJ137" s="11"/>
    </row>
    <row r="138" spans="36:36" x14ac:dyDescent="0.25">
      <c r="AJ138" s="11"/>
    </row>
    <row r="139" spans="36:36" x14ac:dyDescent="0.25">
      <c r="AJ139" s="11"/>
    </row>
    <row r="140" spans="36:36" x14ac:dyDescent="0.25">
      <c r="AJ140" s="11"/>
    </row>
    <row r="141" spans="36:36" x14ac:dyDescent="0.25">
      <c r="AJ141" s="11"/>
    </row>
    <row r="142" spans="36:36" x14ac:dyDescent="0.25">
      <c r="AJ142" s="11"/>
    </row>
    <row r="143" spans="36:36" x14ac:dyDescent="0.25">
      <c r="AJ143" s="11"/>
    </row>
    <row r="144" spans="36:36" x14ac:dyDescent="0.25">
      <c r="AJ144" s="11"/>
    </row>
    <row r="145" spans="36:36" x14ac:dyDescent="0.25">
      <c r="AJ145" s="11"/>
    </row>
    <row r="146" spans="36:36" x14ac:dyDescent="0.25">
      <c r="AJ146" s="11"/>
    </row>
    <row r="147" spans="36:36" x14ac:dyDescent="0.25">
      <c r="AJ147" s="11"/>
    </row>
    <row r="148" spans="36:36" x14ac:dyDescent="0.25">
      <c r="AJ148" s="11"/>
    </row>
    <row r="149" spans="36:36" x14ac:dyDescent="0.25">
      <c r="AJ149" s="11"/>
    </row>
    <row r="150" spans="36:36" x14ac:dyDescent="0.25">
      <c r="AJ150" s="11"/>
    </row>
    <row r="151" spans="36:36" x14ac:dyDescent="0.25">
      <c r="AJ151" s="11"/>
    </row>
    <row r="152" spans="36:36" x14ac:dyDescent="0.25">
      <c r="AJ152" s="11"/>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7B41D-EE98-4E39-BEA2-F1E0CA5BEE18}">
  <sheetPr codeName="Sheet11">
    <tabColor rgb="FF00B0F0"/>
  </sheetPr>
  <dimension ref="A1:CX103"/>
  <sheetViews>
    <sheetView zoomScale="90" zoomScaleNormal="90" workbookViewId="0">
      <pane xSplit="11" ySplit="3" topLeftCell="L4" activePane="bottomRight" state="frozen"/>
      <selection activeCell="R12" sqref="R12"/>
      <selection pane="topRight" activeCell="R12" sqref="R12"/>
      <selection pane="bottomLeft" activeCell="R12" sqref="R12"/>
      <selection pane="bottomRight" activeCell="R12" sqref="R12"/>
    </sheetView>
  </sheetViews>
  <sheetFormatPr defaultColWidth="9" defaultRowHeight="12.5" x14ac:dyDescent="0.25"/>
  <cols>
    <col min="1" max="1" width="21" style="10" customWidth="1"/>
    <col min="2" max="8" width="11.54296875" style="10" hidden="1" customWidth="1"/>
    <col min="9" max="9" width="9.453125" style="10" hidden="1" customWidth="1"/>
    <col min="10" max="11" width="12" style="10" hidden="1" customWidth="1"/>
    <col min="12" max="102" width="9" style="10" customWidth="1"/>
    <col min="103" max="16384" width="9" style="10"/>
  </cols>
  <sheetData>
    <row r="1" spans="1:102" ht="15.5" x14ac:dyDescent="0.35">
      <c r="A1" s="21" t="s">
        <v>23</v>
      </c>
    </row>
    <row r="2" spans="1:102" x14ac:dyDescent="0.25">
      <c r="A2" s="20" t="s">
        <v>22</v>
      </c>
    </row>
    <row r="3" spans="1:102" ht="13" x14ac:dyDescent="0.3">
      <c r="B3" s="19">
        <v>2000</v>
      </c>
      <c r="C3" s="19">
        <v>2001</v>
      </c>
      <c r="D3" s="19">
        <v>2002</v>
      </c>
      <c r="E3" s="19">
        <v>2003</v>
      </c>
      <c r="F3" s="19">
        <v>2004</v>
      </c>
      <c r="G3" s="19">
        <v>2005</v>
      </c>
      <c r="H3" s="19">
        <v>2006</v>
      </c>
      <c r="I3" s="19">
        <v>2007</v>
      </c>
      <c r="J3" s="19">
        <v>2008</v>
      </c>
      <c r="K3" s="19">
        <v>2009</v>
      </c>
      <c r="L3" s="19">
        <v>2010</v>
      </c>
      <c r="M3" s="19">
        <v>2011</v>
      </c>
      <c r="N3" s="19">
        <v>2012</v>
      </c>
      <c r="O3" s="19">
        <v>2013</v>
      </c>
      <c r="P3" s="19">
        <v>2014</v>
      </c>
      <c r="Q3" s="19">
        <v>2015</v>
      </c>
      <c r="R3" s="19">
        <v>2016</v>
      </c>
      <c r="S3" s="19">
        <v>2017</v>
      </c>
      <c r="T3" s="19">
        <v>2018</v>
      </c>
      <c r="U3" s="19">
        <v>2019</v>
      </c>
      <c r="V3" s="19">
        <v>2020</v>
      </c>
      <c r="W3" s="19">
        <v>2021</v>
      </c>
      <c r="X3" s="19">
        <v>2022</v>
      </c>
      <c r="Y3" s="19">
        <v>2023</v>
      </c>
      <c r="Z3" s="19">
        <v>2024</v>
      </c>
      <c r="AA3" s="19">
        <v>2025</v>
      </c>
      <c r="AB3" s="19">
        <v>2026</v>
      </c>
      <c r="AC3" s="19">
        <v>2027</v>
      </c>
      <c r="AD3" s="19">
        <v>2028</v>
      </c>
      <c r="AE3" s="19">
        <v>2029</v>
      </c>
      <c r="AF3" s="19">
        <v>2030</v>
      </c>
      <c r="AG3" s="19">
        <v>2031</v>
      </c>
      <c r="AH3" s="19">
        <v>2032</v>
      </c>
      <c r="AI3" s="19">
        <v>2033</v>
      </c>
      <c r="AJ3" s="19">
        <v>2034</v>
      </c>
      <c r="AK3" s="19">
        <v>2035</v>
      </c>
      <c r="AL3" s="19">
        <v>2036</v>
      </c>
      <c r="AM3" s="19">
        <v>2037</v>
      </c>
      <c r="AN3" s="19">
        <v>2038</v>
      </c>
      <c r="AO3" s="19">
        <v>2039</v>
      </c>
      <c r="AP3" s="19">
        <v>2040</v>
      </c>
      <c r="AQ3" s="19">
        <v>2041</v>
      </c>
      <c r="AR3" s="19">
        <v>2042</v>
      </c>
      <c r="AS3" s="19">
        <v>2043</v>
      </c>
      <c r="AT3" s="19">
        <v>2044</v>
      </c>
      <c r="AU3" s="19">
        <v>2045</v>
      </c>
      <c r="AV3" s="19">
        <v>2046</v>
      </c>
      <c r="AW3" s="19">
        <v>2047</v>
      </c>
      <c r="AX3" s="19">
        <v>2048</v>
      </c>
      <c r="AY3" s="19">
        <v>2049</v>
      </c>
      <c r="AZ3" s="19">
        <v>2050</v>
      </c>
      <c r="BA3" s="19">
        <v>2051</v>
      </c>
      <c r="BB3" s="19">
        <v>2052</v>
      </c>
      <c r="BC3" s="19">
        <v>2053</v>
      </c>
      <c r="BD3" s="19">
        <v>2054</v>
      </c>
      <c r="BE3" s="19">
        <v>2055</v>
      </c>
      <c r="BF3" s="19">
        <v>2056</v>
      </c>
      <c r="BG3" s="19">
        <v>2057</v>
      </c>
      <c r="BH3" s="19">
        <v>2058</v>
      </c>
      <c r="BI3" s="19">
        <v>2059</v>
      </c>
      <c r="BJ3" s="19">
        <v>2060</v>
      </c>
      <c r="BK3" s="19">
        <v>2061</v>
      </c>
      <c r="BL3" s="19">
        <v>2062</v>
      </c>
      <c r="BM3" s="19">
        <v>2063</v>
      </c>
      <c r="BN3" s="19">
        <v>2064</v>
      </c>
      <c r="BO3" s="19">
        <v>2065</v>
      </c>
      <c r="BP3" s="19">
        <v>2066</v>
      </c>
      <c r="BQ3" s="19">
        <v>2067</v>
      </c>
      <c r="BR3" s="19">
        <v>2068</v>
      </c>
      <c r="BS3" s="19">
        <v>2069</v>
      </c>
      <c r="BT3" s="19">
        <v>2070</v>
      </c>
      <c r="BU3" s="19">
        <v>2071</v>
      </c>
      <c r="BV3" s="19">
        <v>2072</v>
      </c>
      <c r="BW3" s="19">
        <v>2073</v>
      </c>
      <c r="BX3" s="19">
        <v>2074</v>
      </c>
      <c r="BY3" s="19">
        <v>2075</v>
      </c>
      <c r="BZ3" s="19">
        <v>2076</v>
      </c>
      <c r="CA3" s="19">
        <v>2077</v>
      </c>
      <c r="CB3" s="19">
        <v>2078</v>
      </c>
      <c r="CC3" s="19">
        <v>2079</v>
      </c>
      <c r="CD3" s="19">
        <v>2080</v>
      </c>
      <c r="CE3" s="19">
        <v>2081</v>
      </c>
      <c r="CF3" s="19">
        <v>2082</v>
      </c>
      <c r="CG3" s="19">
        <v>2083</v>
      </c>
      <c r="CH3" s="19">
        <v>2084</v>
      </c>
      <c r="CI3" s="19">
        <v>2085</v>
      </c>
      <c r="CJ3" s="19">
        <v>2086</v>
      </c>
      <c r="CK3" s="19">
        <v>2087</v>
      </c>
      <c r="CL3" s="19">
        <v>2088</v>
      </c>
      <c r="CM3" s="19">
        <v>2089</v>
      </c>
      <c r="CN3" s="19">
        <v>2090</v>
      </c>
      <c r="CO3" s="19">
        <v>2091</v>
      </c>
      <c r="CP3" s="19">
        <v>2092</v>
      </c>
      <c r="CQ3" s="19">
        <v>2093</v>
      </c>
      <c r="CR3" s="19">
        <v>2094</v>
      </c>
      <c r="CS3" s="19">
        <v>2095</v>
      </c>
      <c r="CT3" s="19">
        <v>2096</v>
      </c>
      <c r="CU3" s="19">
        <v>2097</v>
      </c>
      <c r="CV3" s="19">
        <v>2098</v>
      </c>
      <c r="CW3" s="19">
        <v>2099</v>
      </c>
      <c r="CX3" s="19">
        <v>2100</v>
      </c>
    </row>
    <row r="4" spans="1:102" ht="23.15" customHeight="1" x14ac:dyDescent="0.35">
      <c r="A4" s="10" t="s">
        <v>21</v>
      </c>
      <c r="L4" s="16">
        <v>218</v>
      </c>
      <c r="M4" s="16">
        <v>221</v>
      </c>
      <c r="N4" s="16">
        <v>224</v>
      </c>
      <c r="O4" s="16">
        <v>228</v>
      </c>
      <c r="P4" s="16">
        <v>231</v>
      </c>
      <c r="Q4" s="16">
        <v>235</v>
      </c>
      <c r="R4" s="16">
        <v>238</v>
      </c>
      <c r="S4" s="16">
        <v>242</v>
      </c>
      <c r="T4" s="16">
        <v>246</v>
      </c>
      <c r="U4" s="16">
        <v>249</v>
      </c>
      <c r="V4" s="15">
        <v>253</v>
      </c>
      <c r="W4" s="15">
        <v>257</v>
      </c>
      <c r="X4" s="15">
        <v>261</v>
      </c>
      <c r="Y4" s="15">
        <v>265</v>
      </c>
      <c r="Z4" s="15">
        <v>269</v>
      </c>
      <c r="AA4" s="15">
        <v>273</v>
      </c>
      <c r="AB4" s="15">
        <v>277</v>
      </c>
      <c r="AC4" s="15">
        <v>281</v>
      </c>
      <c r="AD4" s="15">
        <v>286</v>
      </c>
      <c r="AE4" s="15">
        <v>290</v>
      </c>
      <c r="AF4" s="15">
        <v>294</v>
      </c>
      <c r="AG4" s="15">
        <v>299</v>
      </c>
      <c r="AH4" s="15">
        <v>304</v>
      </c>
      <c r="AI4" s="15">
        <v>308</v>
      </c>
      <c r="AJ4" s="15">
        <v>313</v>
      </c>
      <c r="AK4" s="15">
        <v>318</v>
      </c>
      <c r="AL4" s="15">
        <v>322</v>
      </c>
      <c r="AM4" s="15">
        <v>327</v>
      </c>
      <c r="AN4" s="15">
        <v>332</v>
      </c>
      <c r="AO4" s="15">
        <v>337</v>
      </c>
      <c r="AP4" s="15">
        <v>343</v>
      </c>
      <c r="AQ4" s="15">
        <v>348</v>
      </c>
      <c r="AR4" s="15">
        <v>353</v>
      </c>
      <c r="AS4" s="15">
        <v>358</v>
      </c>
      <c r="AT4" s="15">
        <v>364</v>
      </c>
      <c r="AU4" s="15">
        <v>369</v>
      </c>
      <c r="AV4" s="15">
        <v>375</v>
      </c>
      <c r="AW4" s="15">
        <v>380</v>
      </c>
      <c r="AX4" s="15">
        <v>386</v>
      </c>
      <c r="AY4" s="15">
        <v>392</v>
      </c>
      <c r="AZ4" s="15">
        <v>398</v>
      </c>
      <c r="BA4" s="15">
        <v>404</v>
      </c>
      <c r="BB4" s="15">
        <v>410</v>
      </c>
      <c r="BC4" s="15">
        <v>416</v>
      </c>
      <c r="BD4" s="15">
        <v>422</v>
      </c>
      <c r="BE4" s="15">
        <v>428</v>
      </c>
      <c r="BF4" s="15">
        <v>435</v>
      </c>
      <c r="BG4" s="15">
        <v>441</v>
      </c>
      <c r="BH4" s="15">
        <v>448</v>
      </c>
      <c r="BI4" s="15">
        <v>455</v>
      </c>
      <c r="BJ4" s="15">
        <v>461</v>
      </c>
      <c r="BK4" s="15">
        <v>468</v>
      </c>
      <c r="BL4" s="15">
        <v>475</v>
      </c>
      <c r="BM4" s="15">
        <v>482</v>
      </c>
      <c r="BN4" s="15">
        <v>490</v>
      </c>
      <c r="BO4" s="15">
        <v>497</v>
      </c>
      <c r="BP4" s="15">
        <v>505</v>
      </c>
      <c r="BQ4" s="15">
        <v>512</v>
      </c>
      <c r="BR4" s="15">
        <v>520</v>
      </c>
      <c r="BS4" s="15">
        <v>528</v>
      </c>
      <c r="BT4" s="15">
        <v>535</v>
      </c>
      <c r="BU4" s="15">
        <v>544</v>
      </c>
      <c r="BV4" s="15">
        <v>552</v>
      </c>
      <c r="BW4" s="15">
        <v>560</v>
      </c>
      <c r="BX4" s="15">
        <v>568</v>
      </c>
      <c r="BY4" s="15">
        <v>577</v>
      </c>
      <c r="BZ4" s="15">
        <v>586</v>
      </c>
      <c r="CA4" s="15">
        <v>594</v>
      </c>
      <c r="CB4" s="15">
        <v>603</v>
      </c>
      <c r="CC4" s="15">
        <v>612</v>
      </c>
      <c r="CD4" s="15">
        <v>621</v>
      </c>
      <c r="CE4" s="15">
        <v>631</v>
      </c>
      <c r="CF4" s="15">
        <v>640</v>
      </c>
      <c r="CG4" s="15">
        <v>650</v>
      </c>
      <c r="CH4" s="15">
        <v>660</v>
      </c>
      <c r="CI4" s="15">
        <v>669</v>
      </c>
      <c r="CJ4" s="15">
        <v>680</v>
      </c>
      <c r="CK4" s="15">
        <v>690</v>
      </c>
      <c r="CL4" s="15">
        <v>700</v>
      </c>
      <c r="CM4" s="15">
        <v>711</v>
      </c>
      <c r="CN4" s="15">
        <v>721</v>
      </c>
      <c r="CO4" s="15">
        <v>732</v>
      </c>
      <c r="CP4" s="15">
        <v>743</v>
      </c>
      <c r="CQ4" s="15">
        <v>754</v>
      </c>
      <c r="CR4" s="15">
        <v>765</v>
      </c>
      <c r="CS4" s="15">
        <v>777</v>
      </c>
      <c r="CT4" s="15">
        <v>789</v>
      </c>
      <c r="CU4" s="15">
        <v>800</v>
      </c>
      <c r="CV4" s="15">
        <v>812</v>
      </c>
      <c r="CW4" s="15">
        <v>825</v>
      </c>
      <c r="CX4" s="15">
        <v>837</v>
      </c>
    </row>
    <row r="5" spans="1:102" ht="14.5" x14ac:dyDescent="0.35">
      <c r="A5" s="10" t="s">
        <v>20</v>
      </c>
      <c r="B5" s="17"/>
      <c r="C5" s="17"/>
      <c r="D5" s="17"/>
      <c r="E5" s="17"/>
      <c r="F5" s="17"/>
      <c r="G5" s="17"/>
      <c r="H5" s="17"/>
      <c r="I5" s="17"/>
      <c r="J5" s="17"/>
      <c r="K5" s="17"/>
      <c r="L5" s="16">
        <v>109</v>
      </c>
      <c r="M5" s="15">
        <v>110</v>
      </c>
      <c r="N5" s="15">
        <v>112</v>
      </c>
      <c r="O5" s="15">
        <v>114</v>
      </c>
      <c r="P5" s="15">
        <v>116</v>
      </c>
      <c r="Q5" s="15">
        <v>117</v>
      </c>
      <c r="R5" s="15">
        <v>119</v>
      </c>
      <c r="S5" s="15">
        <v>121</v>
      </c>
      <c r="T5" s="15">
        <v>123</v>
      </c>
      <c r="U5" s="15">
        <v>125</v>
      </c>
      <c r="V5" s="15">
        <v>127</v>
      </c>
      <c r="W5" s="15">
        <v>129</v>
      </c>
      <c r="X5" s="15">
        <v>130</v>
      </c>
      <c r="Y5" s="15">
        <v>132</v>
      </c>
      <c r="Z5" s="15">
        <v>134</v>
      </c>
      <c r="AA5" s="15">
        <v>137</v>
      </c>
      <c r="AB5" s="15">
        <v>139</v>
      </c>
      <c r="AC5" s="15">
        <v>141</v>
      </c>
      <c r="AD5" s="15">
        <v>143</v>
      </c>
      <c r="AE5" s="15">
        <v>145</v>
      </c>
      <c r="AF5" s="15">
        <v>147</v>
      </c>
      <c r="AG5" s="15">
        <v>149</v>
      </c>
      <c r="AH5" s="15">
        <v>152</v>
      </c>
      <c r="AI5" s="15">
        <v>154</v>
      </c>
      <c r="AJ5" s="15">
        <v>156</v>
      </c>
      <c r="AK5" s="15">
        <v>159</v>
      </c>
      <c r="AL5" s="15">
        <v>161</v>
      </c>
      <c r="AM5" s="15">
        <v>164</v>
      </c>
      <c r="AN5" s="15">
        <v>166</v>
      </c>
      <c r="AO5" s="15">
        <v>169</v>
      </c>
      <c r="AP5" s="15">
        <v>171</v>
      </c>
      <c r="AQ5" s="15">
        <v>174</v>
      </c>
      <c r="AR5" s="15">
        <v>176</v>
      </c>
      <c r="AS5" s="15">
        <v>179</v>
      </c>
      <c r="AT5" s="15">
        <v>182</v>
      </c>
      <c r="AU5" s="15">
        <v>185</v>
      </c>
      <c r="AV5" s="15">
        <v>187</v>
      </c>
      <c r="AW5" s="15">
        <v>190</v>
      </c>
      <c r="AX5" s="15">
        <v>193</v>
      </c>
      <c r="AY5" s="15">
        <v>196</v>
      </c>
      <c r="AZ5" s="15">
        <v>199</v>
      </c>
      <c r="BA5" s="15">
        <v>202</v>
      </c>
      <c r="BB5" s="15">
        <v>205</v>
      </c>
      <c r="BC5" s="15">
        <v>208</v>
      </c>
      <c r="BD5" s="15">
        <v>211</v>
      </c>
      <c r="BE5" s="15">
        <v>214</v>
      </c>
      <c r="BF5" s="15">
        <v>217</v>
      </c>
      <c r="BG5" s="15">
        <v>221</v>
      </c>
      <c r="BH5" s="15">
        <v>224</v>
      </c>
      <c r="BI5" s="15">
        <v>227</v>
      </c>
      <c r="BJ5" s="15">
        <v>231</v>
      </c>
      <c r="BK5" s="15">
        <v>234</v>
      </c>
      <c r="BL5" s="15">
        <v>238</v>
      </c>
      <c r="BM5" s="15">
        <v>241</v>
      </c>
      <c r="BN5" s="15">
        <v>245</v>
      </c>
      <c r="BO5" s="15">
        <v>249</v>
      </c>
      <c r="BP5" s="15">
        <v>252</v>
      </c>
      <c r="BQ5" s="15">
        <v>256</v>
      </c>
      <c r="BR5" s="15">
        <v>260</v>
      </c>
      <c r="BS5" s="15">
        <v>264</v>
      </c>
      <c r="BT5" s="15">
        <v>268</v>
      </c>
      <c r="BU5" s="15">
        <v>272</v>
      </c>
      <c r="BV5" s="15">
        <v>276</v>
      </c>
      <c r="BW5" s="15">
        <v>280</v>
      </c>
      <c r="BX5" s="15">
        <v>284</v>
      </c>
      <c r="BY5" s="15">
        <v>288</v>
      </c>
      <c r="BZ5" s="15">
        <v>293</v>
      </c>
      <c r="CA5" s="15">
        <v>297</v>
      </c>
      <c r="CB5" s="15">
        <v>302</v>
      </c>
      <c r="CC5" s="15">
        <v>306</v>
      </c>
      <c r="CD5" s="15">
        <v>311</v>
      </c>
      <c r="CE5" s="15">
        <v>315</v>
      </c>
      <c r="CF5" s="15">
        <v>320</v>
      </c>
      <c r="CG5" s="15">
        <v>325</v>
      </c>
      <c r="CH5" s="15">
        <v>330</v>
      </c>
      <c r="CI5" s="15">
        <v>335</v>
      </c>
      <c r="CJ5" s="15">
        <v>340</v>
      </c>
      <c r="CK5" s="15">
        <v>345</v>
      </c>
      <c r="CL5" s="15">
        <v>350</v>
      </c>
      <c r="CM5" s="15">
        <v>355</v>
      </c>
      <c r="CN5" s="15">
        <v>361</v>
      </c>
      <c r="CO5" s="15">
        <v>366</v>
      </c>
      <c r="CP5" s="15">
        <v>372</v>
      </c>
      <c r="CQ5" s="15">
        <v>377</v>
      </c>
      <c r="CR5" s="15">
        <v>383</v>
      </c>
      <c r="CS5" s="15">
        <v>388</v>
      </c>
      <c r="CT5" s="15">
        <v>394</v>
      </c>
      <c r="CU5" s="15">
        <v>400</v>
      </c>
      <c r="CV5" s="15">
        <v>406</v>
      </c>
      <c r="CW5" s="15">
        <v>412</v>
      </c>
      <c r="CX5" s="15">
        <v>419</v>
      </c>
    </row>
    <row r="6" spans="1:102" ht="13" x14ac:dyDescent="0.3">
      <c r="A6" s="10" t="s">
        <v>19</v>
      </c>
      <c r="B6" s="17"/>
      <c r="C6" s="17"/>
      <c r="D6" s="17"/>
      <c r="E6" s="17"/>
      <c r="F6" s="17"/>
      <c r="G6" s="17"/>
      <c r="H6" s="17"/>
      <c r="I6" s="17"/>
      <c r="J6" s="17"/>
      <c r="K6" s="17"/>
      <c r="L6" s="15">
        <v>327</v>
      </c>
      <c r="M6" s="15">
        <v>331</v>
      </c>
      <c r="N6" s="15">
        <v>337</v>
      </c>
      <c r="O6" s="15">
        <v>342</v>
      </c>
      <c r="P6" s="15">
        <v>347</v>
      </c>
      <c r="Q6" s="15">
        <v>352</v>
      </c>
      <c r="R6" s="15">
        <v>358</v>
      </c>
      <c r="S6" s="15">
        <v>363</v>
      </c>
      <c r="T6" s="15">
        <v>368</v>
      </c>
      <c r="U6" s="15">
        <v>374</v>
      </c>
      <c r="V6" s="15">
        <v>380</v>
      </c>
      <c r="W6" s="15">
        <v>386</v>
      </c>
      <c r="X6" s="15">
        <v>391</v>
      </c>
      <c r="Y6" s="15">
        <v>397</v>
      </c>
      <c r="Z6" s="15">
        <v>403</v>
      </c>
      <c r="AA6" s="15">
        <v>410</v>
      </c>
      <c r="AB6" s="15">
        <v>416</v>
      </c>
      <c r="AC6" s="15">
        <v>422</v>
      </c>
      <c r="AD6" s="15">
        <v>429</v>
      </c>
      <c r="AE6" s="15">
        <v>435</v>
      </c>
      <c r="AF6" s="15">
        <v>442</v>
      </c>
      <c r="AG6" s="15">
        <v>448</v>
      </c>
      <c r="AH6" s="15">
        <v>455</v>
      </c>
      <c r="AI6" s="15">
        <v>462</v>
      </c>
      <c r="AJ6" s="15">
        <v>469</v>
      </c>
      <c r="AK6" s="15">
        <v>476</v>
      </c>
      <c r="AL6" s="15">
        <v>484</v>
      </c>
      <c r="AM6" s="15">
        <v>491</v>
      </c>
      <c r="AN6" s="15">
        <v>499</v>
      </c>
      <c r="AO6" s="15">
        <v>506</v>
      </c>
      <c r="AP6" s="15">
        <v>514</v>
      </c>
      <c r="AQ6" s="15">
        <v>522</v>
      </c>
      <c r="AR6" s="15">
        <v>529</v>
      </c>
      <c r="AS6" s="15">
        <v>537</v>
      </c>
      <c r="AT6" s="15">
        <v>545</v>
      </c>
      <c r="AU6" s="15">
        <v>554</v>
      </c>
      <c r="AV6" s="15">
        <v>562</v>
      </c>
      <c r="AW6" s="15">
        <v>570</v>
      </c>
      <c r="AX6" s="15">
        <v>579</v>
      </c>
      <c r="AY6" s="15">
        <v>587</v>
      </c>
      <c r="AZ6" s="15">
        <v>596</v>
      </c>
      <c r="BA6" s="15">
        <v>605</v>
      </c>
      <c r="BB6" s="15">
        <v>614</v>
      </c>
      <c r="BC6" s="15">
        <v>624</v>
      </c>
      <c r="BD6" s="15">
        <v>633</v>
      </c>
      <c r="BE6" s="15">
        <v>642</v>
      </c>
      <c r="BF6" s="15">
        <v>652</v>
      </c>
      <c r="BG6" s="15">
        <v>662</v>
      </c>
      <c r="BH6" s="15">
        <v>672</v>
      </c>
      <c r="BI6" s="15">
        <v>682</v>
      </c>
      <c r="BJ6" s="15">
        <v>692</v>
      </c>
      <c r="BK6" s="15">
        <v>702</v>
      </c>
      <c r="BL6" s="15">
        <v>713</v>
      </c>
      <c r="BM6" s="15">
        <v>724</v>
      </c>
      <c r="BN6" s="15">
        <v>735</v>
      </c>
      <c r="BO6" s="15">
        <v>746</v>
      </c>
      <c r="BP6" s="15">
        <v>757</v>
      </c>
      <c r="BQ6" s="15">
        <v>768</v>
      </c>
      <c r="BR6" s="15">
        <v>780</v>
      </c>
      <c r="BS6" s="15">
        <v>791</v>
      </c>
      <c r="BT6" s="15">
        <v>803</v>
      </c>
      <c r="BU6" s="15">
        <v>815</v>
      </c>
      <c r="BV6" s="15">
        <v>828</v>
      </c>
      <c r="BW6" s="15">
        <v>840</v>
      </c>
      <c r="BX6" s="15">
        <v>853</v>
      </c>
      <c r="BY6" s="15">
        <v>865</v>
      </c>
      <c r="BZ6" s="15">
        <v>878</v>
      </c>
      <c r="CA6" s="15">
        <v>891</v>
      </c>
      <c r="CB6" s="15">
        <v>905</v>
      </c>
      <c r="CC6" s="15">
        <v>918</v>
      </c>
      <c r="CD6" s="15">
        <v>932</v>
      </c>
      <c r="CE6" s="15">
        <v>946</v>
      </c>
      <c r="CF6" s="15">
        <v>960</v>
      </c>
      <c r="CG6" s="15">
        <v>975</v>
      </c>
      <c r="CH6" s="15">
        <v>989</v>
      </c>
      <c r="CI6" s="15">
        <v>1004</v>
      </c>
      <c r="CJ6" s="15">
        <v>1019</v>
      </c>
      <c r="CK6" s="15">
        <v>1035</v>
      </c>
      <c r="CL6" s="15">
        <v>1050</v>
      </c>
      <c r="CM6" s="15">
        <v>1066</v>
      </c>
      <c r="CN6" s="15">
        <v>1082</v>
      </c>
      <c r="CO6" s="15">
        <v>1098</v>
      </c>
      <c r="CP6" s="15">
        <v>1115</v>
      </c>
      <c r="CQ6" s="15">
        <v>1131</v>
      </c>
      <c r="CR6" s="15">
        <v>1148</v>
      </c>
      <c r="CS6" s="15">
        <v>1165</v>
      </c>
      <c r="CT6" s="15">
        <v>1183</v>
      </c>
      <c r="CU6" s="15">
        <v>1201</v>
      </c>
      <c r="CV6" s="15">
        <v>1219</v>
      </c>
      <c r="CW6" s="15">
        <v>1237</v>
      </c>
      <c r="CX6" s="15">
        <v>1256</v>
      </c>
    </row>
    <row r="10" spans="1:102" x14ac:dyDescent="0.25">
      <c r="G10" s="15"/>
    </row>
    <row r="12" spans="1:102" x14ac:dyDescent="0.25">
      <c r="L12" s="15"/>
    </row>
    <row r="13" spans="1:102" x14ac:dyDescent="0.25">
      <c r="L13" s="15"/>
    </row>
    <row r="14" spans="1:102" x14ac:dyDescent="0.25">
      <c r="H14" s="15"/>
      <c r="L14" s="15"/>
    </row>
    <row r="15" spans="1:102" x14ac:dyDescent="0.25">
      <c r="H15" s="15"/>
      <c r="L15" s="15"/>
    </row>
    <row r="16" spans="1:102" ht="14.5" x14ac:dyDescent="0.35">
      <c r="L16" s="16"/>
      <c r="M16" s="16"/>
      <c r="N16" s="16"/>
      <c r="O16" s="16"/>
      <c r="P16" s="16"/>
      <c r="Q16" s="16"/>
      <c r="R16" s="16"/>
      <c r="S16" s="16"/>
      <c r="T16" s="16"/>
      <c r="U16" s="16"/>
    </row>
    <row r="18" spans="12:12" x14ac:dyDescent="0.25">
      <c r="L18" s="15"/>
    </row>
    <row r="19" spans="12:12" x14ac:dyDescent="0.25">
      <c r="L19" s="15"/>
    </row>
    <row r="20" spans="12:12" x14ac:dyDescent="0.25">
      <c r="L20" s="15"/>
    </row>
    <row r="21" spans="12:12" x14ac:dyDescent="0.25">
      <c r="L21" s="15"/>
    </row>
    <row r="22" spans="12:12" x14ac:dyDescent="0.25">
      <c r="L22" s="15"/>
    </row>
    <row r="103" spans="12:12" x14ac:dyDescent="0.25">
      <c r="L103" s="15"/>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5A694-ECFF-4301-B64B-78D91746FE71}">
  <sheetPr>
    <tabColor theme="8" tint="-0.249977111117893"/>
  </sheetPr>
  <dimension ref="A1:CU142"/>
  <sheetViews>
    <sheetView zoomScale="85" zoomScaleNormal="85" workbookViewId="0">
      <selection activeCell="R12" sqref="R12"/>
    </sheetView>
  </sheetViews>
  <sheetFormatPr defaultColWidth="0" defaultRowHeight="12.5" zeroHeight="1" x14ac:dyDescent="0.25"/>
  <cols>
    <col min="1" max="1" width="4.54296875" style="12" customWidth="1"/>
    <col min="2" max="2" width="18.453125" style="12" customWidth="1"/>
    <col min="3" max="82" width="9" style="12" customWidth="1"/>
    <col min="83" max="88" width="9" style="12" hidden="1" customWidth="1"/>
    <col min="89" max="93" width="0" style="12" hidden="1" customWidth="1"/>
    <col min="94" max="94" width="9" style="12" hidden="1" customWidth="1"/>
    <col min="95" max="99" width="0" style="12" hidden="1" customWidth="1"/>
    <col min="100" max="16384" width="9" style="12" hidden="1"/>
  </cols>
  <sheetData>
    <row r="1" spans="2:87" x14ac:dyDescent="0.25"/>
    <row r="2" spans="2:87" ht="15.5" hidden="1" x14ac:dyDescent="0.35">
      <c r="B2" s="22" t="s">
        <v>24</v>
      </c>
    </row>
    <row r="3" spans="2:87" x14ac:dyDescent="0.25"/>
    <row r="4" spans="2:87" ht="27" customHeight="1" x14ac:dyDescent="0.25">
      <c r="B4" s="157" t="s">
        <v>25</v>
      </c>
      <c r="C4" s="157"/>
      <c r="D4" s="157"/>
      <c r="E4" s="157"/>
      <c r="F4" s="157"/>
      <c r="G4" s="157"/>
      <c r="H4" s="157"/>
      <c r="I4" s="158"/>
      <c r="J4" s="158"/>
      <c r="K4" s="158"/>
      <c r="L4" s="158"/>
    </row>
    <row r="5" spans="2:87" ht="25.5" customHeight="1" x14ac:dyDescent="0.25">
      <c r="B5" s="157"/>
      <c r="C5" s="157"/>
      <c r="D5" s="157"/>
      <c r="E5" s="157"/>
      <c r="F5" s="157"/>
      <c r="G5" s="157"/>
      <c r="H5" s="157"/>
      <c r="I5" s="158"/>
      <c r="J5" s="158"/>
      <c r="K5" s="158"/>
      <c r="L5" s="158"/>
    </row>
    <row r="6" spans="2:87" ht="36" customHeight="1" x14ac:dyDescent="0.25">
      <c r="B6" s="157" t="s">
        <v>26</v>
      </c>
      <c r="C6" s="157"/>
      <c r="D6" s="157"/>
      <c r="E6" s="157"/>
      <c r="F6" s="157"/>
      <c r="G6" s="157"/>
      <c r="H6" s="157"/>
      <c r="I6" s="157"/>
      <c r="J6" s="157"/>
      <c r="K6" s="157"/>
      <c r="L6" s="157"/>
    </row>
    <row r="7" spans="2:87" ht="27.75" customHeight="1" x14ac:dyDescent="0.25">
      <c r="B7" s="157"/>
      <c r="C7" s="157"/>
      <c r="D7" s="157"/>
      <c r="E7" s="157"/>
      <c r="F7" s="157"/>
      <c r="G7" s="157"/>
      <c r="H7" s="157"/>
      <c r="I7" s="157"/>
      <c r="J7" s="157"/>
      <c r="K7" s="157"/>
      <c r="L7" s="157"/>
    </row>
    <row r="8" spans="2:87" ht="17.899999999999999" customHeight="1" x14ac:dyDescent="0.3">
      <c r="B8" s="23"/>
      <c r="C8" s="23"/>
      <c r="D8" s="23"/>
      <c r="E8" s="23"/>
      <c r="F8" s="23"/>
      <c r="G8" s="23"/>
      <c r="J8" s="159"/>
      <c r="K8" s="159"/>
      <c r="L8" s="159"/>
    </row>
    <row r="9" spans="2:87" ht="14.5" x14ac:dyDescent="0.35">
      <c r="B9" s="25"/>
      <c r="C9" s="26"/>
      <c r="D9" s="27">
        <v>2023</v>
      </c>
      <c r="E9" s="28">
        <v>2024</v>
      </c>
      <c r="F9" s="28">
        <v>2025</v>
      </c>
      <c r="G9" s="28">
        <v>2026</v>
      </c>
      <c r="H9" s="28">
        <v>2027</v>
      </c>
      <c r="I9" s="28">
        <v>2028</v>
      </c>
      <c r="J9" s="28">
        <v>2029</v>
      </c>
      <c r="K9" s="28">
        <v>2030</v>
      </c>
      <c r="L9" s="28">
        <v>2031</v>
      </c>
      <c r="M9" s="28">
        <v>2032</v>
      </c>
      <c r="N9" s="28">
        <v>2033</v>
      </c>
      <c r="O9" s="28">
        <v>2034</v>
      </c>
      <c r="P9" s="28">
        <v>2035</v>
      </c>
      <c r="Q9" s="28">
        <v>2036</v>
      </c>
      <c r="R9" s="28">
        <v>2037</v>
      </c>
      <c r="S9" s="28">
        <v>2038</v>
      </c>
      <c r="T9" s="28">
        <v>2039</v>
      </c>
      <c r="U9" s="28">
        <v>2040</v>
      </c>
      <c r="V9" s="28">
        <v>2041</v>
      </c>
      <c r="W9" s="28">
        <v>2042</v>
      </c>
      <c r="X9" s="28">
        <v>2043</v>
      </c>
      <c r="Y9" s="28">
        <v>2044</v>
      </c>
      <c r="Z9" s="28">
        <v>2045</v>
      </c>
      <c r="AA9" s="28">
        <v>2046</v>
      </c>
      <c r="AB9" s="28">
        <v>2047</v>
      </c>
      <c r="AC9" s="28">
        <v>2048</v>
      </c>
      <c r="AD9" s="28">
        <v>2049</v>
      </c>
      <c r="AE9" s="28">
        <v>2050</v>
      </c>
      <c r="AF9" s="28">
        <v>2051</v>
      </c>
      <c r="AG9" s="28">
        <v>2052</v>
      </c>
      <c r="AH9" s="28">
        <v>2053</v>
      </c>
      <c r="AI9" s="28">
        <v>2054</v>
      </c>
      <c r="AJ9" s="28">
        <v>2055</v>
      </c>
      <c r="AK9" s="28">
        <v>2056</v>
      </c>
      <c r="AL9" s="28">
        <v>2057</v>
      </c>
      <c r="AM9" s="28">
        <v>2058</v>
      </c>
      <c r="AN9" s="28">
        <v>2059</v>
      </c>
      <c r="AO9" s="28">
        <v>2060</v>
      </c>
      <c r="AP9" s="28">
        <v>2061</v>
      </c>
      <c r="AQ9" s="28">
        <v>2062</v>
      </c>
      <c r="AR9" s="28">
        <v>2063</v>
      </c>
      <c r="AS9" s="28">
        <v>2064</v>
      </c>
      <c r="AT9" s="28">
        <v>2065</v>
      </c>
      <c r="AU9" s="28">
        <v>2066</v>
      </c>
      <c r="AV9" s="28">
        <v>2067</v>
      </c>
      <c r="AW9" s="28">
        <v>2068</v>
      </c>
      <c r="AX9" s="28">
        <v>2069</v>
      </c>
      <c r="AY9" s="28">
        <v>2070</v>
      </c>
      <c r="AZ9" s="28">
        <v>2071</v>
      </c>
      <c r="BA9" s="28">
        <v>2072</v>
      </c>
      <c r="BB9" s="28">
        <v>2073</v>
      </c>
      <c r="BC9" s="28">
        <v>2074</v>
      </c>
      <c r="BD9" s="28">
        <v>2075</v>
      </c>
      <c r="BE9" s="28">
        <v>2076</v>
      </c>
      <c r="BF9" s="28">
        <v>2077</v>
      </c>
      <c r="BG9" s="28">
        <v>2078</v>
      </c>
      <c r="BH9" s="28">
        <v>2079</v>
      </c>
      <c r="BI9" s="28">
        <v>2080</v>
      </c>
      <c r="BJ9" s="28">
        <v>2081</v>
      </c>
      <c r="BK9" s="28">
        <v>2082</v>
      </c>
      <c r="BL9" s="28">
        <v>2083</v>
      </c>
      <c r="BM9" s="28">
        <v>2084</v>
      </c>
      <c r="BN9" s="28">
        <v>2085</v>
      </c>
      <c r="BO9" s="28">
        <v>2086</v>
      </c>
      <c r="BP9" s="28">
        <v>2087</v>
      </c>
      <c r="BQ9" s="28">
        <v>2088</v>
      </c>
      <c r="BR9" s="28">
        <v>2089</v>
      </c>
      <c r="BS9" s="28">
        <v>2090</v>
      </c>
      <c r="BT9" s="28">
        <v>2091</v>
      </c>
      <c r="BU9" s="28">
        <v>2092</v>
      </c>
      <c r="BV9" s="28">
        <v>2093</v>
      </c>
      <c r="BW9" s="28">
        <v>2094</v>
      </c>
      <c r="BX9" s="28">
        <v>2095</v>
      </c>
      <c r="BY9" s="28">
        <v>2096</v>
      </c>
      <c r="BZ9" s="28">
        <v>2097</v>
      </c>
      <c r="CA9" s="28">
        <v>2098</v>
      </c>
      <c r="CB9" s="28">
        <v>2099</v>
      </c>
      <c r="CC9" s="28">
        <v>2100</v>
      </c>
      <c r="CD9" s="24"/>
      <c r="CE9" s="29"/>
      <c r="CF9" s="29"/>
      <c r="CG9" s="29"/>
      <c r="CH9" s="29"/>
      <c r="CI9" s="29"/>
    </row>
    <row r="10" spans="2:87" ht="14.5" x14ac:dyDescent="0.35">
      <c r="B10" s="30" t="s">
        <v>27</v>
      </c>
      <c r="C10" s="31"/>
      <c r="D10" s="32"/>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24"/>
      <c r="CE10" s="29"/>
      <c r="CF10" s="29"/>
      <c r="CG10" s="29"/>
      <c r="CH10" s="29"/>
      <c r="CI10" s="29"/>
    </row>
    <row r="11" spans="2:87" ht="14.5" x14ac:dyDescent="0.35">
      <c r="B11" s="34" t="s">
        <v>28</v>
      </c>
      <c r="C11" s="35" t="s">
        <v>29</v>
      </c>
      <c r="D11" s="36">
        <v>0.147178927705574</v>
      </c>
      <c r="E11" s="36">
        <v>0.13847358453568315</v>
      </c>
      <c r="F11" s="36">
        <v>0.12927412674442318</v>
      </c>
      <c r="G11" s="36">
        <v>0.11955250842317407</v>
      </c>
      <c r="H11" s="36">
        <v>0.10927909177965886</v>
      </c>
      <c r="I11" s="36">
        <v>9.8422556782747528E-2</v>
      </c>
      <c r="J11" s="36">
        <v>8.6949805678706679E-2</v>
      </c>
      <c r="K11" s="36">
        <v>7.4825862087798789E-2</v>
      </c>
      <c r="L11" s="36">
        <v>6.0542149993981914E-2</v>
      </c>
      <c r="M11" s="36">
        <v>4.8985094506401726E-2</v>
      </c>
      <c r="N11" s="36">
        <v>3.9634196737968988E-2</v>
      </c>
      <c r="O11" s="36">
        <v>3.206831724819352E-2</v>
      </c>
      <c r="P11" s="36">
        <v>2.5946709048492351E-2</v>
      </c>
      <c r="Q11" s="36">
        <v>2.0993671268642558E-2</v>
      </c>
      <c r="R11" s="36">
        <v>1.6986132326536302E-2</v>
      </c>
      <c r="S11" s="36">
        <v>1.3743603380394254E-2</v>
      </c>
      <c r="T11" s="36">
        <v>1.1120049593779477E-2</v>
      </c>
      <c r="U11" s="36">
        <v>8.9973131169161988E-3</v>
      </c>
      <c r="V11" s="36">
        <v>7.4690151336991011E-3</v>
      </c>
      <c r="W11" s="36">
        <v>7.0882087971245195E-3</v>
      </c>
      <c r="X11" s="36">
        <v>6.9434916423417505E-3</v>
      </c>
      <c r="Y11" s="36">
        <v>6.526180009064078E-3</v>
      </c>
      <c r="Z11" s="36">
        <v>5.5422404408158044E-3</v>
      </c>
      <c r="AA11" s="36">
        <v>5.0318888739128743E-3</v>
      </c>
      <c r="AB11" s="36">
        <v>4.6396129376614515E-3</v>
      </c>
      <c r="AC11" s="36">
        <v>4.4034747969360199E-3</v>
      </c>
      <c r="AD11" s="36">
        <v>4.0976137273733169E-3</v>
      </c>
      <c r="AE11" s="36">
        <v>4.0272651676029735E-3</v>
      </c>
      <c r="AF11" s="36">
        <v>4.0272651676029735E-3</v>
      </c>
      <c r="AG11" s="36">
        <v>4.0272651676029735E-3</v>
      </c>
      <c r="AH11" s="36">
        <v>4.0272651676029735E-3</v>
      </c>
      <c r="AI11" s="36">
        <v>4.0272651676029735E-3</v>
      </c>
      <c r="AJ11" s="36">
        <v>4.0272651676029735E-3</v>
      </c>
      <c r="AK11" s="36">
        <v>4.0272651676029735E-3</v>
      </c>
      <c r="AL11" s="36">
        <v>4.0272651676029735E-3</v>
      </c>
      <c r="AM11" s="36">
        <v>4.0272651676029735E-3</v>
      </c>
      <c r="AN11" s="36">
        <v>4.0272651676029735E-3</v>
      </c>
      <c r="AO11" s="36">
        <v>4.0272651676029735E-3</v>
      </c>
      <c r="AP11" s="36">
        <v>4.0272651676029735E-3</v>
      </c>
      <c r="AQ11" s="36">
        <v>4.0272651676029735E-3</v>
      </c>
      <c r="AR11" s="36">
        <v>4.0272651676029735E-3</v>
      </c>
      <c r="AS11" s="36">
        <v>4.0272651676029735E-3</v>
      </c>
      <c r="AT11" s="36">
        <v>4.0272651676029735E-3</v>
      </c>
      <c r="AU11" s="36">
        <v>4.0272651676029735E-3</v>
      </c>
      <c r="AV11" s="36">
        <v>4.0272651676029735E-3</v>
      </c>
      <c r="AW11" s="36">
        <v>4.0272651676029735E-3</v>
      </c>
      <c r="AX11" s="36">
        <v>4.0272651676029735E-3</v>
      </c>
      <c r="AY11" s="36">
        <v>4.0272651676029735E-3</v>
      </c>
      <c r="AZ11" s="36">
        <v>4.0272651676029735E-3</v>
      </c>
      <c r="BA11" s="36">
        <v>4.0272651676029735E-3</v>
      </c>
      <c r="BB11" s="36">
        <v>4.0272651676029735E-3</v>
      </c>
      <c r="BC11" s="36">
        <v>4.0272651676029735E-3</v>
      </c>
      <c r="BD11" s="36">
        <v>4.0272651676029735E-3</v>
      </c>
      <c r="BE11" s="36">
        <v>4.0272651676029735E-3</v>
      </c>
      <c r="BF11" s="36">
        <v>4.0272651676029735E-3</v>
      </c>
      <c r="BG11" s="36">
        <v>4.0272651676029735E-3</v>
      </c>
      <c r="BH11" s="36">
        <v>4.0272651676029735E-3</v>
      </c>
      <c r="BI11" s="36">
        <v>4.0272651676029735E-3</v>
      </c>
      <c r="BJ11" s="36">
        <v>4.0272651676029735E-3</v>
      </c>
      <c r="BK11" s="36">
        <v>4.0272651676029735E-3</v>
      </c>
      <c r="BL11" s="36">
        <v>4.0272651676029735E-3</v>
      </c>
      <c r="BM11" s="36">
        <v>4.0272651676029735E-3</v>
      </c>
      <c r="BN11" s="36">
        <v>4.0272651676029735E-3</v>
      </c>
      <c r="BO11" s="36">
        <v>4.0272651676029735E-3</v>
      </c>
      <c r="BP11" s="36">
        <v>4.0272651676029735E-3</v>
      </c>
      <c r="BQ11" s="36">
        <v>4.0272651676029735E-3</v>
      </c>
      <c r="BR11" s="36">
        <v>4.0272651676029735E-3</v>
      </c>
      <c r="BS11" s="36">
        <v>4.0272651676029735E-3</v>
      </c>
      <c r="BT11" s="36">
        <v>4.0272651676029735E-3</v>
      </c>
      <c r="BU11" s="36">
        <v>4.0272651676029735E-3</v>
      </c>
      <c r="BV11" s="36">
        <v>4.0272651676029735E-3</v>
      </c>
      <c r="BW11" s="36">
        <v>4.0272651676029735E-3</v>
      </c>
      <c r="BX11" s="36">
        <v>4.0272651676029735E-3</v>
      </c>
      <c r="BY11" s="36">
        <v>4.0272651676029735E-3</v>
      </c>
      <c r="BZ11" s="36">
        <v>4.0272651676029735E-3</v>
      </c>
      <c r="CA11" s="36">
        <v>4.0272651676029735E-3</v>
      </c>
      <c r="CB11" s="36">
        <v>4.0272651676029735E-3</v>
      </c>
      <c r="CC11" s="37">
        <v>4.0272651676029735E-3</v>
      </c>
      <c r="CD11" s="38"/>
      <c r="CE11" s="39"/>
      <c r="CF11" s="39"/>
      <c r="CG11" s="39"/>
      <c r="CH11" s="39"/>
      <c r="CI11" s="39"/>
    </row>
    <row r="12" spans="2:87" ht="17.899999999999999" customHeight="1" thickBot="1" x14ac:dyDescent="0.35">
      <c r="B12" s="23"/>
      <c r="C12" s="23"/>
      <c r="D12" s="23"/>
      <c r="E12" s="23"/>
      <c r="F12" s="23"/>
      <c r="G12" s="23"/>
      <c r="J12" s="159"/>
      <c r="K12" s="159"/>
      <c r="L12" s="159"/>
    </row>
    <row r="13" spans="2:87" ht="15" thickBot="1" x14ac:dyDescent="0.4">
      <c r="B13" s="25"/>
      <c r="C13" s="26"/>
      <c r="D13" s="42"/>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24"/>
      <c r="CE13" s="24"/>
      <c r="CF13" s="24"/>
      <c r="CG13" s="24"/>
      <c r="CH13" s="24"/>
      <c r="CI13" s="24"/>
    </row>
    <row r="14" spans="2:87" ht="14.5" x14ac:dyDescent="0.35">
      <c r="B14" s="25"/>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4"/>
      <c r="CE14" s="24"/>
      <c r="CF14" s="24"/>
      <c r="CG14" s="24"/>
      <c r="CH14" s="24"/>
      <c r="CI14" s="24"/>
    </row>
    <row r="15" spans="2:87" ht="14.5" x14ac:dyDescent="0.35">
      <c r="B15" s="25"/>
      <c r="C15" s="25"/>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38"/>
      <c r="CE15" s="38"/>
      <c r="CF15" s="38"/>
      <c r="CG15" s="38"/>
      <c r="CH15" s="38"/>
      <c r="CI15" s="38"/>
    </row>
    <row r="16" spans="2:87" ht="14.5" x14ac:dyDescent="0.35">
      <c r="B16" s="25"/>
      <c r="C16" s="25"/>
      <c r="D16" s="41"/>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0"/>
      <c r="CE16" s="40"/>
      <c r="CF16" s="40"/>
      <c r="CG16" s="40"/>
      <c r="CH16" s="40"/>
      <c r="CI16" s="40"/>
    </row>
    <row r="17" spans="2:87" ht="14.5" x14ac:dyDescent="0.35">
      <c r="B17" s="25"/>
      <c r="C17" s="25"/>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0"/>
      <c r="CE17" s="40"/>
      <c r="CF17" s="40"/>
      <c r="CG17" s="40"/>
      <c r="CH17" s="40"/>
      <c r="CI17" s="40"/>
    </row>
    <row r="18" spans="2:87" ht="14.5" x14ac:dyDescent="0.35">
      <c r="B18" s="25"/>
      <c r="C18" s="25"/>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0"/>
      <c r="CE18" s="40"/>
      <c r="CF18" s="40"/>
      <c r="CG18" s="40"/>
      <c r="CH18" s="40"/>
      <c r="CI18" s="40"/>
    </row>
    <row r="19" spans="2:87" ht="14.5" x14ac:dyDescent="0.35">
      <c r="B19" s="25"/>
      <c r="C19" s="25"/>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0"/>
      <c r="CE19" s="40"/>
      <c r="CF19" s="40"/>
      <c r="CG19" s="40"/>
      <c r="CH19" s="40"/>
      <c r="CI19" s="40"/>
    </row>
    <row r="20" spans="2:87" ht="14.5" x14ac:dyDescent="0.35">
      <c r="B20" s="25"/>
      <c r="C20" s="25"/>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0"/>
      <c r="CE20" s="40"/>
      <c r="CF20" s="40"/>
      <c r="CG20" s="40"/>
      <c r="CH20" s="40"/>
      <c r="CI20" s="40"/>
    </row>
    <row r="21" spans="2:87" ht="14.5" x14ac:dyDescent="0.35">
      <c r="B21" s="25"/>
      <c r="C21" s="25"/>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0"/>
      <c r="CE21" s="40"/>
      <c r="CF21" s="40"/>
      <c r="CG21" s="40"/>
      <c r="CH21" s="40"/>
      <c r="CI21" s="40"/>
    </row>
    <row r="22" spans="2:87" ht="14.5" x14ac:dyDescent="0.35">
      <c r="B22" s="25"/>
      <c r="C22" s="25"/>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0"/>
      <c r="CE22" s="40"/>
      <c r="CF22" s="40"/>
      <c r="CG22" s="40"/>
      <c r="CH22" s="40"/>
      <c r="CI22" s="40"/>
    </row>
    <row r="23" spans="2:87" ht="14.5" x14ac:dyDescent="0.35">
      <c r="B23" s="25"/>
      <c r="C23" s="25"/>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0"/>
      <c r="CE23" s="40"/>
      <c r="CF23" s="40"/>
      <c r="CG23" s="40"/>
      <c r="CH23" s="40"/>
      <c r="CI23" s="40"/>
    </row>
    <row r="24" spans="2:87" ht="14.5" x14ac:dyDescent="0.35">
      <c r="B24" s="25"/>
      <c r="C24" s="25"/>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0"/>
      <c r="CE24" s="40"/>
      <c r="CF24" s="40"/>
      <c r="CG24" s="40"/>
      <c r="CH24" s="40"/>
      <c r="CI24" s="40"/>
    </row>
    <row r="25" spans="2:87" ht="14.5" x14ac:dyDescent="0.35">
      <c r="B25" s="25"/>
      <c r="C25" s="25"/>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0"/>
      <c r="CE25" s="40"/>
      <c r="CF25" s="40"/>
      <c r="CG25" s="40"/>
      <c r="CH25" s="40"/>
      <c r="CI25" s="40"/>
    </row>
    <row r="26" spans="2:87" ht="14.5" x14ac:dyDescent="0.35">
      <c r="B26" s="25"/>
      <c r="C26" s="25"/>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0"/>
      <c r="CE26" s="40"/>
      <c r="CF26" s="40"/>
      <c r="CG26" s="40"/>
      <c r="CH26" s="40"/>
      <c r="CI26" s="40"/>
    </row>
    <row r="27" spans="2:87" ht="14.5" x14ac:dyDescent="0.35">
      <c r="B27" s="25"/>
      <c r="C27" s="25"/>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0"/>
      <c r="CE27" s="40"/>
      <c r="CF27" s="40"/>
      <c r="CG27" s="40"/>
      <c r="CH27" s="40"/>
      <c r="CI27" s="40"/>
    </row>
    <row r="28" spans="2:87" ht="14.5" x14ac:dyDescent="0.35">
      <c r="B28" s="25"/>
      <c r="C28" s="25"/>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0"/>
      <c r="CE28" s="40"/>
      <c r="CF28" s="40"/>
      <c r="CG28" s="40"/>
      <c r="CH28" s="40"/>
      <c r="CI28" s="40"/>
    </row>
    <row r="29" spans="2:87" ht="14.5" x14ac:dyDescent="0.35">
      <c r="B29" s="25"/>
      <c r="C29" s="25"/>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0"/>
      <c r="CE29" s="40"/>
      <c r="CF29" s="40"/>
      <c r="CG29" s="40"/>
      <c r="CH29" s="40"/>
      <c r="CI29" s="40"/>
    </row>
    <row r="30" spans="2:87" ht="14.5" x14ac:dyDescent="0.35">
      <c r="B30" s="25"/>
      <c r="C30" s="25"/>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0"/>
      <c r="CE30" s="40"/>
      <c r="CF30" s="40"/>
      <c r="CG30" s="40"/>
      <c r="CH30" s="40"/>
      <c r="CI30" s="40"/>
    </row>
    <row r="31" spans="2:87" ht="14.5" x14ac:dyDescent="0.35">
      <c r="B31" s="25"/>
      <c r="C31" s="25"/>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0"/>
      <c r="CE31" s="40"/>
      <c r="CF31" s="40"/>
      <c r="CG31" s="40"/>
      <c r="CH31" s="40"/>
      <c r="CI31" s="40"/>
    </row>
    <row r="32" spans="2:87" ht="14.5" x14ac:dyDescent="0.35">
      <c r="B32" s="25"/>
      <c r="C32" s="25"/>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0"/>
      <c r="CE32" s="40"/>
      <c r="CF32" s="40"/>
      <c r="CG32" s="40"/>
      <c r="CH32" s="40"/>
      <c r="CI32" s="40"/>
    </row>
    <row r="33" spans="2:87" ht="14.5" x14ac:dyDescent="0.35">
      <c r="B33" s="25"/>
      <c r="C33" s="25"/>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0"/>
      <c r="CE33" s="40"/>
      <c r="CF33" s="40"/>
      <c r="CG33" s="40"/>
      <c r="CH33" s="40"/>
      <c r="CI33" s="40"/>
    </row>
    <row r="34" spans="2:87" ht="14.5" x14ac:dyDescent="0.35">
      <c r="B34" s="25"/>
      <c r="C34" s="25"/>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0"/>
      <c r="CE34" s="40"/>
      <c r="CF34" s="40"/>
      <c r="CG34" s="40"/>
      <c r="CH34" s="40"/>
      <c r="CI34" s="40"/>
    </row>
    <row r="35" spans="2:87" ht="14.5" x14ac:dyDescent="0.35">
      <c r="B35" s="25"/>
      <c r="C35" s="25"/>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0"/>
      <c r="CE35" s="40"/>
      <c r="CF35" s="40"/>
      <c r="CG35" s="40"/>
      <c r="CH35" s="40"/>
      <c r="CI35" s="40"/>
    </row>
    <row r="36" spans="2:87" ht="14.5" x14ac:dyDescent="0.35">
      <c r="B36" s="25"/>
      <c r="C36" s="25"/>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0"/>
      <c r="CE36" s="40"/>
      <c r="CF36" s="40"/>
      <c r="CG36" s="40"/>
      <c r="CH36" s="40"/>
      <c r="CI36" s="40"/>
    </row>
    <row r="37" spans="2:87" ht="14.5" x14ac:dyDescent="0.35">
      <c r="B37" s="25"/>
      <c r="C37" s="25"/>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0"/>
      <c r="CE37" s="40"/>
      <c r="CF37" s="40"/>
      <c r="CG37" s="40"/>
      <c r="CH37" s="40"/>
      <c r="CI37" s="40"/>
    </row>
    <row r="38" spans="2:87" ht="14.5" x14ac:dyDescent="0.35">
      <c r="B38" s="25"/>
      <c r="C38" s="25"/>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0"/>
      <c r="CE38" s="40"/>
      <c r="CF38" s="40"/>
      <c r="CG38" s="40"/>
      <c r="CH38" s="40"/>
      <c r="CI38" s="40"/>
    </row>
    <row r="39" spans="2:87" ht="14.5" x14ac:dyDescent="0.35">
      <c r="B39" s="25"/>
      <c r="C39" s="25"/>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0"/>
      <c r="CE39" s="40"/>
      <c r="CF39" s="40"/>
      <c r="CG39" s="40"/>
      <c r="CH39" s="40"/>
      <c r="CI39" s="40"/>
    </row>
    <row r="40" spans="2:87" ht="14.5" x14ac:dyDescent="0.35">
      <c r="B40" s="25"/>
      <c r="C40" s="25"/>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0"/>
      <c r="CE40" s="40"/>
      <c r="CF40" s="40"/>
      <c r="CG40" s="40"/>
      <c r="CH40" s="40"/>
      <c r="CI40" s="40"/>
    </row>
    <row r="41" spans="2:87" ht="14.5" x14ac:dyDescent="0.35">
      <c r="B41" s="25"/>
      <c r="C41" s="25"/>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0"/>
      <c r="CE41" s="40"/>
      <c r="CF41" s="40"/>
      <c r="CG41" s="40"/>
      <c r="CH41" s="40"/>
      <c r="CI41" s="40"/>
    </row>
    <row r="42" spans="2:87" ht="14.5" x14ac:dyDescent="0.35">
      <c r="B42" s="25"/>
      <c r="C42" s="25"/>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c r="BV42" s="41"/>
      <c r="BW42" s="41"/>
      <c r="BX42" s="41"/>
      <c r="BY42" s="41"/>
      <c r="BZ42" s="41"/>
      <c r="CA42" s="41"/>
      <c r="CB42" s="41"/>
      <c r="CC42" s="41"/>
      <c r="CD42" s="40"/>
      <c r="CE42" s="40"/>
      <c r="CF42" s="40"/>
      <c r="CG42" s="40"/>
      <c r="CH42" s="40"/>
      <c r="CI42" s="40"/>
    </row>
    <row r="43" spans="2:87" ht="14.5" x14ac:dyDescent="0.35">
      <c r="B43" s="25"/>
      <c r="C43" s="25"/>
      <c r="D43" s="41"/>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c r="BO43" s="41"/>
      <c r="BP43" s="41"/>
      <c r="BQ43" s="41"/>
      <c r="BR43" s="41"/>
      <c r="BS43" s="41"/>
      <c r="BT43" s="41"/>
      <c r="BU43" s="41"/>
      <c r="BV43" s="41"/>
      <c r="BW43" s="41"/>
      <c r="BX43" s="41"/>
      <c r="BY43" s="41"/>
      <c r="BZ43" s="41"/>
      <c r="CA43" s="41"/>
      <c r="CB43" s="41"/>
      <c r="CC43" s="41"/>
      <c r="CD43" s="40"/>
      <c r="CE43" s="40"/>
      <c r="CF43" s="40"/>
      <c r="CG43" s="40"/>
      <c r="CH43" s="40"/>
      <c r="CI43" s="40"/>
    </row>
    <row r="44" spans="2:87" ht="14.5" x14ac:dyDescent="0.35">
      <c r="B44" s="25"/>
      <c r="C44" s="25"/>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0"/>
      <c r="CE44" s="40"/>
      <c r="CF44" s="40"/>
      <c r="CG44" s="40"/>
      <c r="CH44" s="40"/>
      <c r="CI44" s="40"/>
    </row>
    <row r="45" spans="2:87" ht="14.5" x14ac:dyDescent="0.35">
      <c r="B45" s="25"/>
      <c r="C45" s="2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c r="BO45" s="41"/>
      <c r="BP45" s="41"/>
      <c r="BQ45" s="41"/>
      <c r="BR45" s="41"/>
      <c r="BS45" s="41"/>
      <c r="BT45" s="41"/>
      <c r="BU45" s="41"/>
      <c r="BV45" s="41"/>
      <c r="BW45" s="41"/>
      <c r="BX45" s="41"/>
      <c r="BY45" s="41"/>
      <c r="BZ45" s="41"/>
      <c r="CA45" s="41"/>
      <c r="CB45" s="41"/>
      <c r="CC45" s="41"/>
      <c r="CD45" s="40"/>
      <c r="CE45" s="40"/>
      <c r="CF45" s="40"/>
      <c r="CG45" s="40"/>
      <c r="CH45" s="40"/>
      <c r="CI45" s="40"/>
    </row>
    <row r="46" spans="2:87" ht="14.5" x14ac:dyDescent="0.35">
      <c r="B46" s="25"/>
      <c r="C46" s="25"/>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c r="BV46" s="41"/>
      <c r="BW46" s="41"/>
      <c r="BX46" s="41"/>
      <c r="BY46" s="41"/>
      <c r="BZ46" s="41"/>
      <c r="CA46" s="41"/>
      <c r="CB46" s="41"/>
      <c r="CC46" s="41"/>
      <c r="CD46" s="40"/>
      <c r="CE46" s="40"/>
      <c r="CF46" s="40"/>
      <c r="CG46" s="40"/>
      <c r="CH46" s="40"/>
      <c r="CI46" s="40"/>
    </row>
    <row r="47" spans="2:87" ht="14.5" x14ac:dyDescent="0.35">
      <c r="B47" s="25"/>
      <c r="C47" s="25"/>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c r="BT47" s="41"/>
      <c r="BU47" s="41"/>
      <c r="BV47" s="41"/>
      <c r="BW47" s="41"/>
      <c r="BX47" s="41"/>
      <c r="BY47" s="41"/>
      <c r="BZ47" s="41"/>
      <c r="CA47" s="41"/>
      <c r="CB47" s="41"/>
      <c r="CC47" s="41"/>
      <c r="CD47" s="40"/>
      <c r="CE47" s="40"/>
      <c r="CF47" s="40"/>
      <c r="CG47" s="40"/>
      <c r="CH47" s="40"/>
      <c r="CI47" s="40"/>
    </row>
    <row r="48" spans="2:87" ht="14.5" x14ac:dyDescent="0.35">
      <c r="B48" s="25"/>
      <c r="C48" s="25"/>
      <c r="D48" s="4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1"/>
      <c r="BF48" s="41"/>
      <c r="BG48" s="41"/>
      <c r="BH48" s="41"/>
      <c r="BI48" s="41"/>
      <c r="BJ48" s="41"/>
      <c r="BK48" s="41"/>
      <c r="BL48" s="41"/>
      <c r="BM48" s="41"/>
      <c r="BN48" s="41"/>
      <c r="BO48" s="41"/>
      <c r="BP48" s="41"/>
      <c r="BQ48" s="41"/>
      <c r="BR48" s="41"/>
      <c r="BS48" s="41"/>
      <c r="BT48" s="41"/>
      <c r="BU48" s="41"/>
      <c r="BV48" s="41"/>
      <c r="BW48" s="41"/>
      <c r="BX48" s="41"/>
      <c r="BY48" s="41"/>
      <c r="BZ48" s="41"/>
      <c r="CA48" s="41"/>
      <c r="CB48" s="41"/>
      <c r="CC48" s="41"/>
      <c r="CD48" s="40"/>
      <c r="CE48" s="40"/>
      <c r="CF48" s="40"/>
      <c r="CG48" s="40"/>
      <c r="CH48" s="40"/>
      <c r="CI48" s="40"/>
    </row>
    <row r="49" spans="2:87" ht="14.5" x14ac:dyDescent="0.35">
      <c r="B49" s="25"/>
      <c r="C49" s="25"/>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c r="BR49" s="41"/>
      <c r="BS49" s="41"/>
      <c r="BT49" s="41"/>
      <c r="BU49" s="41"/>
      <c r="BV49" s="41"/>
      <c r="BW49" s="41"/>
      <c r="BX49" s="41"/>
      <c r="BY49" s="41"/>
      <c r="BZ49" s="41"/>
      <c r="CA49" s="41"/>
      <c r="CB49" s="41"/>
      <c r="CC49" s="41"/>
      <c r="CD49" s="40"/>
      <c r="CE49" s="40"/>
      <c r="CF49" s="40"/>
      <c r="CG49" s="40"/>
      <c r="CH49" s="40"/>
      <c r="CI49" s="40"/>
    </row>
    <row r="50" spans="2:87" ht="14.5" x14ac:dyDescent="0.35">
      <c r="B50" s="25"/>
      <c r="C50" s="25"/>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0"/>
      <c r="CE50" s="40"/>
      <c r="CF50" s="40"/>
      <c r="CG50" s="40"/>
      <c r="CH50" s="40"/>
      <c r="CI50" s="40"/>
    </row>
    <row r="51" spans="2:87" ht="14.5" x14ac:dyDescent="0.35">
      <c r="B51" s="25"/>
      <c r="C51" s="25"/>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c r="BD51" s="41"/>
      <c r="BE51" s="41"/>
      <c r="BF51" s="41"/>
      <c r="BG51" s="41"/>
      <c r="BH51" s="41"/>
      <c r="BI51" s="41"/>
      <c r="BJ51" s="41"/>
      <c r="BK51" s="41"/>
      <c r="BL51" s="41"/>
      <c r="BM51" s="41"/>
      <c r="BN51" s="41"/>
      <c r="BO51" s="41"/>
      <c r="BP51" s="41"/>
      <c r="BQ51" s="41"/>
      <c r="BR51" s="41"/>
      <c r="BS51" s="41"/>
      <c r="BT51" s="41"/>
      <c r="BU51" s="41"/>
      <c r="BV51" s="41"/>
      <c r="BW51" s="41"/>
      <c r="BX51" s="41"/>
      <c r="BY51" s="41"/>
      <c r="BZ51" s="41"/>
      <c r="CA51" s="41"/>
      <c r="CB51" s="41"/>
      <c r="CC51" s="41"/>
      <c r="CD51" s="40"/>
      <c r="CE51" s="40"/>
      <c r="CF51" s="40"/>
      <c r="CG51" s="40"/>
      <c r="CH51" s="40"/>
      <c r="CI51" s="40"/>
    </row>
    <row r="52" spans="2:87" ht="14.5" x14ac:dyDescent="0.35">
      <c r="B52" s="25"/>
      <c r="C52" s="25"/>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c r="BO52" s="41"/>
      <c r="BP52" s="41"/>
      <c r="BQ52" s="41"/>
      <c r="BR52" s="41"/>
      <c r="BS52" s="41"/>
      <c r="BT52" s="41"/>
      <c r="BU52" s="41"/>
      <c r="BV52" s="41"/>
      <c r="BW52" s="41"/>
      <c r="BX52" s="41"/>
      <c r="BY52" s="41"/>
      <c r="BZ52" s="41"/>
      <c r="CA52" s="41"/>
      <c r="CB52" s="41"/>
      <c r="CC52" s="41"/>
      <c r="CD52" s="40"/>
      <c r="CE52" s="40"/>
      <c r="CF52" s="40"/>
      <c r="CG52" s="40"/>
      <c r="CH52" s="40"/>
      <c r="CI52" s="40"/>
    </row>
    <row r="53" spans="2:87" ht="14.5" x14ac:dyDescent="0.35">
      <c r="B53" s="25"/>
      <c r="C53" s="25"/>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c r="BO53" s="41"/>
      <c r="BP53" s="41"/>
      <c r="BQ53" s="41"/>
      <c r="BR53" s="41"/>
      <c r="BS53" s="41"/>
      <c r="BT53" s="41"/>
      <c r="BU53" s="41"/>
      <c r="BV53" s="41"/>
      <c r="BW53" s="41"/>
      <c r="BX53" s="41"/>
      <c r="BY53" s="41"/>
      <c r="BZ53" s="41"/>
      <c r="CA53" s="41"/>
      <c r="CB53" s="41"/>
      <c r="CC53" s="41"/>
      <c r="CD53" s="40"/>
      <c r="CE53" s="40"/>
      <c r="CF53" s="40"/>
      <c r="CG53" s="40"/>
      <c r="CH53" s="40"/>
      <c r="CI53" s="40"/>
    </row>
    <row r="54" spans="2:87" ht="14.5" x14ac:dyDescent="0.35">
      <c r="B54" s="25"/>
      <c r="C54" s="25"/>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c r="BO54" s="41"/>
      <c r="BP54" s="41"/>
      <c r="BQ54" s="41"/>
      <c r="BR54" s="41"/>
      <c r="BS54" s="41"/>
      <c r="BT54" s="41"/>
      <c r="BU54" s="41"/>
      <c r="BV54" s="41"/>
      <c r="BW54" s="41"/>
      <c r="BX54" s="41"/>
      <c r="BY54" s="41"/>
      <c r="BZ54" s="41"/>
      <c r="CA54" s="41"/>
      <c r="CB54" s="41"/>
      <c r="CC54" s="41"/>
      <c r="CD54" s="40"/>
      <c r="CE54" s="40"/>
      <c r="CF54" s="40"/>
      <c r="CG54" s="40"/>
      <c r="CH54" s="40"/>
      <c r="CI54" s="40"/>
    </row>
    <row r="55" spans="2:87" ht="14.5" x14ac:dyDescent="0.35">
      <c r="B55" s="25"/>
      <c r="C55" s="25"/>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c r="BO55" s="41"/>
      <c r="BP55" s="41"/>
      <c r="BQ55" s="41"/>
      <c r="BR55" s="41"/>
      <c r="BS55" s="41"/>
      <c r="BT55" s="41"/>
      <c r="BU55" s="41"/>
      <c r="BV55" s="41"/>
      <c r="BW55" s="41"/>
      <c r="BX55" s="41"/>
      <c r="BY55" s="41"/>
      <c r="BZ55" s="41"/>
      <c r="CA55" s="41"/>
      <c r="CB55" s="41"/>
      <c r="CC55" s="41"/>
      <c r="CD55" s="40"/>
      <c r="CE55" s="40"/>
      <c r="CF55" s="40"/>
      <c r="CG55" s="40"/>
      <c r="CH55" s="40"/>
      <c r="CI55" s="40"/>
    </row>
    <row r="56" spans="2:87" ht="14.5" x14ac:dyDescent="0.35">
      <c r="B56" s="25"/>
      <c r="C56" s="25"/>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0"/>
      <c r="CE56" s="40"/>
      <c r="CF56" s="40"/>
      <c r="CG56" s="40"/>
      <c r="CH56" s="40"/>
      <c r="CI56" s="40"/>
    </row>
    <row r="57" spans="2:87" ht="14.5" x14ac:dyDescent="0.35">
      <c r="B57" s="25"/>
      <c r="C57" s="25"/>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c r="BO57" s="41"/>
      <c r="BP57" s="41"/>
      <c r="BQ57" s="41"/>
      <c r="BR57" s="41"/>
      <c r="BS57" s="41"/>
      <c r="BT57" s="41"/>
      <c r="BU57" s="41"/>
      <c r="BV57" s="41"/>
      <c r="BW57" s="41"/>
      <c r="BX57" s="41"/>
      <c r="BY57" s="41"/>
      <c r="BZ57" s="41"/>
      <c r="CA57" s="41"/>
      <c r="CB57" s="41"/>
      <c r="CC57" s="41"/>
      <c r="CD57" s="40"/>
      <c r="CE57" s="40"/>
      <c r="CF57" s="40"/>
      <c r="CG57" s="40"/>
      <c r="CH57" s="40"/>
      <c r="CI57" s="40"/>
    </row>
    <row r="58" spans="2:87" ht="14.5" x14ac:dyDescent="0.35">
      <c r="B58" s="25"/>
      <c r="C58" s="25"/>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0"/>
      <c r="CE58" s="40"/>
      <c r="CF58" s="40"/>
      <c r="CG58" s="40"/>
      <c r="CH58" s="40"/>
      <c r="CI58" s="40"/>
    </row>
    <row r="59" spans="2:87" ht="14.5" x14ac:dyDescent="0.35">
      <c r="B59" s="25"/>
      <c r="C59" s="25"/>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c r="BT59" s="41"/>
      <c r="BU59" s="41"/>
      <c r="BV59" s="41"/>
      <c r="BW59" s="41"/>
      <c r="BX59" s="41"/>
      <c r="BY59" s="41"/>
      <c r="BZ59" s="41"/>
      <c r="CA59" s="41"/>
      <c r="CB59" s="41"/>
      <c r="CC59" s="41"/>
      <c r="CD59" s="40"/>
      <c r="CE59" s="40"/>
      <c r="CF59" s="40"/>
      <c r="CG59" s="40"/>
      <c r="CH59" s="40"/>
      <c r="CI59" s="40"/>
    </row>
    <row r="60" spans="2:87" ht="14.5" x14ac:dyDescent="0.35">
      <c r="B60" s="25"/>
      <c r="C60" s="25"/>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c r="BR60" s="41"/>
      <c r="BS60" s="41"/>
      <c r="BT60" s="41"/>
      <c r="BU60" s="41"/>
      <c r="BV60" s="41"/>
      <c r="BW60" s="41"/>
      <c r="BX60" s="41"/>
      <c r="BY60" s="41"/>
      <c r="BZ60" s="41"/>
      <c r="CA60" s="41"/>
      <c r="CB60" s="41"/>
      <c r="CC60" s="41"/>
      <c r="CD60" s="40"/>
      <c r="CE60" s="40"/>
      <c r="CF60" s="40"/>
      <c r="CG60" s="40"/>
      <c r="CH60" s="40"/>
      <c r="CI60" s="40"/>
    </row>
    <row r="61" spans="2:87" ht="14.5" x14ac:dyDescent="0.35">
      <c r="B61" s="25"/>
      <c r="C61" s="25"/>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41"/>
      <c r="BX61" s="41"/>
      <c r="BY61" s="41"/>
      <c r="BZ61" s="41"/>
      <c r="CA61" s="41"/>
      <c r="CB61" s="41"/>
      <c r="CC61" s="41"/>
      <c r="CD61" s="40"/>
      <c r="CE61" s="40"/>
      <c r="CF61" s="40"/>
      <c r="CG61" s="40"/>
      <c r="CH61" s="40"/>
      <c r="CI61" s="40"/>
    </row>
    <row r="62" spans="2:87" ht="14.5" x14ac:dyDescent="0.35">
      <c r="B62" s="25"/>
      <c r="C62" s="25"/>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c r="BR62" s="41"/>
      <c r="BS62" s="41"/>
      <c r="BT62" s="41"/>
      <c r="BU62" s="41"/>
      <c r="BV62" s="41"/>
      <c r="BW62" s="41"/>
      <c r="BX62" s="41"/>
      <c r="BY62" s="41"/>
      <c r="BZ62" s="41"/>
      <c r="CA62" s="41"/>
      <c r="CB62" s="41"/>
      <c r="CC62" s="41"/>
      <c r="CD62" s="40"/>
      <c r="CE62" s="40"/>
      <c r="CF62" s="40"/>
      <c r="CG62" s="40"/>
      <c r="CH62" s="40"/>
      <c r="CI62" s="40"/>
    </row>
    <row r="63" spans="2:87" ht="14.5" x14ac:dyDescent="0.35">
      <c r="B63" s="25"/>
      <c r="C63" s="25"/>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c r="BR63" s="41"/>
      <c r="BS63" s="41"/>
      <c r="BT63" s="41"/>
      <c r="BU63" s="41"/>
      <c r="BV63" s="41"/>
      <c r="BW63" s="41"/>
      <c r="BX63" s="41"/>
      <c r="BY63" s="41"/>
      <c r="BZ63" s="41"/>
      <c r="CA63" s="41"/>
      <c r="CB63" s="41"/>
      <c r="CC63" s="41"/>
      <c r="CD63" s="40"/>
      <c r="CE63" s="40"/>
      <c r="CF63" s="40"/>
      <c r="CG63" s="40"/>
      <c r="CH63" s="40"/>
      <c r="CI63" s="40"/>
    </row>
    <row r="64" spans="2:87" ht="14.5" x14ac:dyDescent="0.35">
      <c r="B64" s="25"/>
      <c r="C64" s="25"/>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c r="BR64" s="41"/>
      <c r="BS64" s="41"/>
      <c r="BT64" s="41"/>
      <c r="BU64" s="41"/>
      <c r="BV64" s="41"/>
      <c r="BW64" s="41"/>
      <c r="BX64" s="41"/>
      <c r="BY64" s="41"/>
      <c r="BZ64" s="41"/>
      <c r="CA64" s="41"/>
      <c r="CB64" s="41"/>
      <c r="CC64" s="41"/>
      <c r="CD64" s="40"/>
      <c r="CE64" s="40"/>
      <c r="CF64" s="40"/>
      <c r="CG64" s="40"/>
      <c r="CH64" s="40"/>
      <c r="CI64" s="40"/>
    </row>
    <row r="65" spans="2:87" ht="14.5" x14ac:dyDescent="0.35">
      <c r="B65" s="25"/>
      <c r="C65" s="25"/>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0"/>
      <c r="CE65" s="40"/>
      <c r="CF65" s="40"/>
      <c r="CG65" s="40"/>
      <c r="CH65" s="40"/>
      <c r="CI65" s="40"/>
    </row>
    <row r="66" spans="2:87" ht="14.5" x14ac:dyDescent="0.35">
      <c r="B66" s="25"/>
      <c r="C66" s="25"/>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c r="BR66" s="41"/>
      <c r="BS66" s="41"/>
      <c r="BT66" s="41"/>
      <c r="BU66" s="41"/>
      <c r="BV66" s="41"/>
      <c r="BW66" s="41"/>
      <c r="BX66" s="41"/>
      <c r="BY66" s="41"/>
      <c r="BZ66" s="41"/>
      <c r="CA66" s="41"/>
      <c r="CB66" s="41"/>
      <c r="CC66" s="41"/>
      <c r="CD66" s="40"/>
      <c r="CE66" s="40"/>
      <c r="CF66" s="40"/>
      <c r="CG66" s="40"/>
      <c r="CH66" s="40"/>
      <c r="CI66" s="40"/>
    </row>
    <row r="67" spans="2:87" ht="14.5" x14ac:dyDescent="0.35">
      <c r="B67" s="25"/>
      <c r="C67" s="25"/>
      <c r="D67" s="41"/>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41"/>
      <c r="AV67" s="41"/>
      <c r="AW67" s="41"/>
      <c r="AX67" s="41"/>
      <c r="AY67" s="41"/>
      <c r="AZ67" s="41"/>
      <c r="BA67" s="41"/>
      <c r="BB67" s="41"/>
      <c r="BC67" s="41"/>
      <c r="BD67" s="41"/>
      <c r="BE67" s="41"/>
      <c r="BF67" s="41"/>
      <c r="BG67" s="41"/>
      <c r="BH67" s="41"/>
      <c r="BI67" s="41"/>
      <c r="BJ67" s="41"/>
      <c r="BK67" s="41"/>
      <c r="BL67" s="41"/>
      <c r="BM67" s="41"/>
      <c r="BN67" s="41"/>
      <c r="BO67" s="41"/>
      <c r="BP67" s="41"/>
      <c r="BQ67" s="41"/>
      <c r="BR67" s="41"/>
      <c r="BS67" s="41"/>
      <c r="BT67" s="41"/>
      <c r="BU67" s="41"/>
      <c r="BV67" s="41"/>
      <c r="BW67" s="41"/>
      <c r="BX67" s="41"/>
      <c r="BY67" s="41"/>
      <c r="BZ67" s="41"/>
      <c r="CA67" s="41"/>
      <c r="CB67" s="41"/>
      <c r="CC67" s="41"/>
      <c r="CD67" s="40"/>
      <c r="CE67" s="40"/>
      <c r="CF67" s="40"/>
      <c r="CG67" s="40"/>
      <c r="CH67" s="40"/>
      <c r="CI67" s="40"/>
    </row>
    <row r="68" spans="2:87" ht="14.5" x14ac:dyDescent="0.35">
      <c r="B68" s="25"/>
      <c r="C68" s="25"/>
      <c r="D68" s="41"/>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c r="AS68" s="41"/>
      <c r="AT68" s="41"/>
      <c r="AU68" s="41"/>
      <c r="AV68" s="41"/>
      <c r="AW68" s="41"/>
      <c r="AX68" s="41"/>
      <c r="AY68" s="41"/>
      <c r="AZ68" s="41"/>
      <c r="BA68" s="41"/>
      <c r="BB68" s="41"/>
      <c r="BC68" s="41"/>
      <c r="BD68" s="41"/>
      <c r="BE68" s="41"/>
      <c r="BF68" s="41"/>
      <c r="BG68" s="41"/>
      <c r="BH68" s="41"/>
      <c r="BI68" s="41"/>
      <c r="BJ68" s="41"/>
      <c r="BK68" s="41"/>
      <c r="BL68" s="41"/>
      <c r="BM68" s="41"/>
      <c r="BN68" s="41"/>
      <c r="BO68" s="41"/>
      <c r="BP68" s="41"/>
      <c r="BQ68" s="41"/>
      <c r="BR68" s="41"/>
      <c r="BS68" s="41"/>
      <c r="BT68" s="41"/>
      <c r="BU68" s="41"/>
      <c r="BV68" s="41"/>
      <c r="BW68" s="41"/>
      <c r="BX68" s="41"/>
      <c r="BY68" s="41"/>
      <c r="BZ68" s="41"/>
      <c r="CA68" s="41"/>
      <c r="CB68" s="41"/>
      <c r="CC68" s="41"/>
      <c r="CD68" s="40"/>
      <c r="CE68" s="40"/>
      <c r="CF68" s="40"/>
      <c r="CG68" s="40"/>
      <c r="CH68" s="40"/>
      <c r="CI68" s="40"/>
    </row>
    <row r="69" spans="2:87" x14ac:dyDescent="0.25"/>
    <row r="70" spans="2:87" x14ac:dyDescent="0.25"/>
    <row r="71" spans="2:87" x14ac:dyDescent="0.25"/>
    <row r="72" spans="2:87" x14ac:dyDescent="0.25"/>
    <row r="76" spans="2:87" x14ac:dyDescent="0.25"/>
    <row r="77" spans="2:87" x14ac:dyDescent="0.25"/>
    <row r="78" spans="2:87" x14ac:dyDescent="0.25"/>
    <row r="79" spans="2:87" x14ac:dyDescent="0.25"/>
    <row r="80" spans="2:87"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sheetData>
  <mergeCells count="4">
    <mergeCell ref="B4:L5"/>
    <mergeCell ref="B6:L7"/>
    <mergeCell ref="J8:L8"/>
    <mergeCell ref="J12:L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42FCA-BC99-4B78-90C2-3F5468A04F42}">
  <sheetPr>
    <tabColor theme="8" tint="0.59999389629810485"/>
  </sheetPr>
  <dimension ref="A1:CQ124"/>
  <sheetViews>
    <sheetView zoomScaleNormal="100" workbookViewId="0">
      <selection activeCell="R12" sqref="R12"/>
    </sheetView>
  </sheetViews>
  <sheetFormatPr defaultColWidth="9" defaultRowHeight="13" zeroHeight="1" x14ac:dyDescent="0.3"/>
  <cols>
    <col min="1" max="1" width="3" style="46" bestFit="1" customWidth="1"/>
    <col min="2" max="2" width="10.453125" style="47" customWidth="1"/>
    <col min="3" max="3" width="22.453125" style="46" customWidth="1"/>
    <col min="4" max="9" width="11.54296875" style="46" customWidth="1"/>
    <col min="10" max="10" width="12" style="46" customWidth="1"/>
    <col min="11" max="11" width="8.54296875" style="46" customWidth="1"/>
    <col min="12" max="17" width="9" style="46" customWidth="1"/>
    <col min="18" max="16384" width="9" style="46"/>
  </cols>
  <sheetData>
    <row r="1" spans="1:95" x14ac:dyDescent="0.3"/>
    <row r="2" spans="1:95" ht="17.5" x14ac:dyDescent="0.45">
      <c r="B2" s="48" t="s">
        <v>35</v>
      </c>
      <c r="C2" s="22"/>
      <c r="D2" s="22"/>
      <c r="E2" s="22"/>
      <c r="F2" s="22"/>
      <c r="G2" s="22"/>
      <c r="Q2" s="47"/>
    </row>
    <row r="3" spans="1:95" ht="12.75" customHeight="1" x14ac:dyDescent="0.3">
      <c r="B3" s="160" t="s">
        <v>36</v>
      </c>
      <c r="C3" s="160"/>
      <c r="D3" s="160"/>
      <c r="E3" s="160"/>
      <c r="F3" s="160"/>
      <c r="G3" s="160"/>
      <c r="H3" s="160"/>
      <c r="I3" s="160"/>
      <c r="J3" s="160"/>
      <c r="Q3" s="47"/>
    </row>
    <row r="4" spans="1:95" x14ac:dyDescent="0.3">
      <c r="B4" s="49"/>
      <c r="C4" s="49"/>
      <c r="D4" s="49"/>
      <c r="E4" s="49"/>
      <c r="F4" s="49"/>
      <c r="G4" s="49"/>
      <c r="H4" s="49"/>
      <c r="I4" s="49"/>
      <c r="J4" s="49"/>
      <c r="Q4" s="47"/>
    </row>
    <row r="5" spans="1:95" ht="50.15" customHeight="1" x14ac:dyDescent="0.3">
      <c r="B5" s="161" t="s">
        <v>37</v>
      </c>
      <c r="C5" s="161"/>
      <c r="D5" s="161"/>
      <c r="E5" s="161"/>
      <c r="F5" s="161"/>
      <c r="G5" s="161"/>
      <c r="H5" s="161"/>
      <c r="I5" s="161"/>
      <c r="J5" s="161"/>
      <c r="Q5" s="47"/>
    </row>
    <row r="6" spans="1:95" x14ac:dyDescent="0.3">
      <c r="B6" s="14"/>
      <c r="C6" s="14"/>
      <c r="D6" s="14"/>
      <c r="E6" s="14"/>
      <c r="F6" s="14"/>
      <c r="G6" s="14"/>
      <c r="H6" s="14"/>
      <c r="I6" s="14"/>
      <c r="J6" s="14"/>
      <c r="Q6" s="47"/>
    </row>
    <row r="7" spans="1:95" ht="23.25" customHeight="1" x14ac:dyDescent="0.3">
      <c r="B7" s="161" t="s">
        <v>38</v>
      </c>
      <c r="C7" s="161"/>
      <c r="D7" s="161"/>
      <c r="E7" s="161"/>
      <c r="F7" s="161"/>
      <c r="G7" s="161"/>
      <c r="H7" s="161"/>
      <c r="I7" s="161"/>
      <c r="J7" s="161"/>
      <c r="Q7" s="47"/>
    </row>
    <row r="8" spans="1:95" x14ac:dyDescent="0.3">
      <c r="G8" s="50"/>
      <c r="H8" s="50"/>
      <c r="I8" s="50"/>
    </row>
    <row r="9" spans="1:95" ht="12.75" customHeight="1" x14ac:dyDescent="0.25">
      <c r="B9" s="46"/>
    </row>
    <row r="10" spans="1:95" ht="12.75" customHeight="1" x14ac:dyDescent="0.25">
      <c r="B10" s="51"/>
    </row>
    <row r="11" spans="1:95" ht="30" customHeight="1" x14ac:dyDescent="0.25">
      <c r="B11" s="162"/>
      <c r="C11" s="162"/>
      <c r="D11" s="162"/>
      <c r="E11" s="57">
        <v>2010</v>
      </c>
      <c r="F11" s="57">
        <v>2011</v>
      </c>
      <c r="G11" s="57">
        <v>2012</v>
      </c>
      <c r="H11" s="57">
        <v>2013</v>
      </c>
      <c r="I11" s="57">
        <v>2014</v>
      </c>
      <c r="J11" s="57">
        <v>2015</v>
      </c>
      <c r="K11" s="57">
        <v>2016</v>
      </c>
      <c r="L11" s="57">
        <v>2017</v>
      </c>
      <c r="M11" s="57">
        <v>2018</v>
      </c>
      <c r="N11" s="57">
        <v>2019</v>
      </c>
      <c r="O11" s="57">
        <v>2020</v>
      </c>
      <c r="P11" s="57">
        <v>2021</v>
      </c>
      <c r="Q11" s="57">
        <v>2022</v>
      </c>
      <c r="R11" s="57">
        <v>2023</v>
      </c>
      <c r="S11" s="57">
        <v>2024</v>
      </c>
      <c r="T11" s="57">
        <v>2025</v>
      </c>
      <c r="U11" s="57">
        <v>2026</v>
      </c>
      <c r="V11" s="57">
        <v>2027</v>
      </c>
      <c r="W11" s="57">
        <v>2028</v>
      </c>
      <c r="X11" s="57">
        <v>2029</v>
      </c>
      <c r="Y11" s="57">
        <v>2030</v>
      </c>
      <c r="Z11" s="57">
        <v>2031</v>
      </c>
      <c r="AA11" s="57">
        <v>2032</v>
      </c>
      <c r="AB11" s="57">
        <v>2033</v>
      </c>
      <c r="AC11" s="57">
        <v>2034</v>
      </c>
      <c r="AD11" s="57">
        <v>2035</v>
      </c>
      <c r="AE11" s="57">
        <v>2036</v>
      </c>
      <c r="AF11" s="57">
        <v>2037</v>
      </c>
      <c r="AG11" s="57">
        <v>2038</v>
      </c>
      <c r="AH11" s="57">
        <v>2039</v>
      </c>
      <c r="AI11" s="57">
        <v>2040</v>
      </c>
      <c r="AJ11" s="57">
        <v>2041</v>
      </c>
      <c r="AK11" s="57">
        <v>2042</v>
      </c>
      <c r="AL11" s="57">
        <v>2043</v>
      </c>
      <c r="AM11" s="57">
        <v>2044</v>
      </c>
      <c r="AN11" s="57">
        <v>2045</v>
      </c>
      <c r="AO11" s="57">
        <v>2046</v>
      </c>
      <c r="AP11" s="57">
        <v>2047</v>
      </c>
      <c r="AQ11" s="57">
        <v>2048</v>
      </c>
      <c r="AR11" s="57">
        <v>2049</v>
      </c>
      <c r="AS11" s="57">
        <v>2050</v>
      </c>
      <c r="AT11" s="57">
        <v>2051</v>
      </c>
      <c r="AU11" s="57">
        <v>2052</v>
      </c>
      <c r="AV11" s="57">
        <v>2053</v>
      </c>
      <c r="AW11" s="57">
        <v>2054</v>
      </c>
      <c r="AX11" s="57">
        <v>2055</v>
      </c>
      <c r="AY11" s="57">
        <v>2056</v>
      </c>
      <c r="AZ11" s="57">
        <v>2057</v>
      </c>
      <c r="BA11" s="57">
        <v>2058</v>
      </c>
      <c r="BB11" s="57">
        <v>2059</v>
      </c>
      <c r="BC11" s="57">
        <v>2060</v>
      </c>
      <c r="BD11" s="57">
        <v>2061</v>
      </c>
      <c r="BE11" s="57">
        <v>2062</v>
      </c>
      <c r="BF11" s="57">
        <v>2063</v>
      </c>
      <c r="BG11" s="57">
        <v>2064</v>
      </c>
      <c r="BH11" s="57">
        <v>2065</v>
      </c>
      <c r="BI11" s="57">
        <v>2066</v>
      </c>
      <c r="BJ11" s="57">
        <v>2067</v>
      </c>
      <c r="BK11" s="57">
        <v>2068</v>
      </c>
      <c r="BL11" s="57">
        <v>2069</v>
      </c>
      <c r="BM11" s="57">
        <v>2070</v>
      </c>
      <c r="BN11" s="57">
        <v>2071</v>
      </c>
      <c r="BO11" s="57">
        <v>2072</v>
      </c>
      <c r="BP11" s="57">
        <v>2073</v>
      </c>
      <c r="BQ11" s="57">
        <v>2074</v>
      </c>
      <c r="BR11" s="57">
        <v>2075</v>
      </c>
      <c r="BS11" s="57">
        <v>2076</v>
      </c>
      <c r="BT11" s="57">
        <v>2077</v>
      </c>
      <c r="BU11" s="57">
        <v>2078</v>
      </c>
      <c r="BV11" s="57">
        <v>2079</v>
      </c>
      <c r="BW11" s="57">
        <v>2080</v>
      </c>
      <c r="BX11" s="57">
        <v>2081</v>
      </c>
      <c r="BY11" s="57">
        <v>2082</v>
      </c>
      <c r="BZ11" s="57">
        <v>2083</v>
      </c>
      <c r="CA11" s="57">
        <v>2084</v>
      </c>
      <c r="CB11" s="57">
        <v>2085</v>
      </c>
      <c r="CC11" s="57">
        <v>2086</v>
      </c>
      <c r="CD11" s="57">
        <v>2087</v>
      </c>
      <c r="CE11" s="57">
        <v>2088</v>
      </c>
      <c r="CF11" s="57">
        <v>2089</v>
      </c>
      <c r="CG11" s="57">
        <v>2090</v>
      </c>
      <c r="CH11" s="57">
        <v>2091</v>
      </c>
      <c r="CI11" s="57">
        <v>2092</v>
      </c>
      <c r="CJ11" s="57">
        <v>2093</v>
      </c>
      <c r="CK11" s="57">
        <v>2094</v>
      </c>
      <c r="CL11" s="57">
        <v>2095</v>
      </c>
      <c r="CM11" s="57">
        <v>2096</v>
      </c>
      <c r="CN11" s="57">
        <v>2097</v>
      </c>
      <c r="CO11" s="57">
        <v>2098</v>
      </c>
      <c r="CP11" s="57">
        <v>2099</v>
      </c>
      <c r="CQ11" s="57">
        <v>2100</v>
      </c>
    </row>
    <row r="12" spans="1:95" ht="12.65" customHeight="1" x14ac:dyDescent="0.25">
      <c r="A12" s="53"/>
      <c r="B12" s="70" t="s">
        <v>39</v>
      </c>
      <c r="C12" s="71" t="s">
        <v>40</v>
      </c>
      <c r="D12" s="58" t="s">
        <v>41</v>
      </c>
      <c r="E12" s="59">
        <v>0.38223544939518256</v>
      </c>
      <c r="F12" s="59">
        <v>0.37719346448285157</v>
      </c>
      <c r="G12" s="59">
        <v>0.37045883806972252</v>
      </c>
      <c r="H12" s="59">
        <v>0.36164512764669843</v>
      </c>
      <c r="I12" s="59">
        <v>0.3549521155358793</v>
      </c>
      <c r="J12" s="59">
        <v>0.34483975231785269</v>
      </c>
      <c r="K12" s="59">
        <v>0.33417070976214613</v>
      </c>
      <c r="L12" s="59">
        <v>0.32435207953319495</v>
      </c>
      <c r="M12" s="59">
        <v>0.3132164709795302</v>
      </c>
      <c r="N12" s="59">
        <v>0.30103599308379109</v>
      </c>
      <c r="O12" s="59">
        <v>0.28806112551259999</v>
      </c>
      <c r="P12" s="59">
        <v>0.27412075926314911</v>
      </c>
      <c r="Q12" s="59">
        <v>0.25914304869288313</v>
      </c>
      <c r="R12" s="59">
        <v>0.2430508019102354</v>
      </c>
      <c r="S12" s="59">
        <v>0.22576108294425876</v>
      </c>
      <c r="T12" s="59">
        <v>0.20718478431050966</v>
      </c>
      <c r="U12" s="59">
        <v>0.18722616777028214</v>
      </c>
      <c r="V12" s="59">
        <v>0.16578237091636333</v>
      </c>
      <c r="W12" s="59">
        <v>0.14274287704236066</v>
      </c>
      <c r="X12" s="59">
        <v>0.11798894556342118</v>
      </c>
      <c r="Y12" s="59">
        <v>9.1393000052853668E-2</v>
      </c>
      <c r="Z12" s="59">
        <v>7.01399706451033E-2</v>
      </c>
      <c r="AA12" s="59">
        <v>5.3829237241920937E-2</v>
      </c>
      <c r="AB12" s="59">
        <v>4.1311491228137522E-2</v>
      </c>
      <c r="AC12" s="59">
        <v>3.1704690516465142E-2</v>
      </c>
      <c r="AD12" s="59">
        <v>2.4331907923483415E-2</v>
      </c>
      <c r="AE12" s="59">
        <v>1.8673632625097251E-2</v>
      </c>
      <c r="AF12" s="59">
        <v>1.4331163693108988E-2</v>
      </c>
      <c r="AG12" s="59">
        <v>1.0998516299536319E-2</v>
      </c>
      <c r="AH12" s="59">
        <v>8.4408610062372078E-3</v>
      </c>
      <c r="AI12" s="59">
        <v>6.4779769003587805E-3</v>
      </c>
      <c r="AJ12" s="59">
        <v>6.1115430663522896E-3</v>
      </c>
      <c r="AK12" s="59">
        <v>3.8878448275416521E-3</v>
      </c>
      <c r="AL12" s="59">
        <v>2.9879564149106687E-3</v>
      </c>
      <c r="AM12" s="59">
        <v>2.1093064437426468E-3</v>
      </c>
      <c r="AN12" s="59">
        <v>1.3506219169588784E-3</v>
      </c>
      <c r="AO12" s="59">
        <v>1.3945885194798042E-3</v>
      </c>
      <c r="AP12" s="59">
        <v>1.3993051363904428E-3</v>
      </c>
      <c r="AQ12" s="59">
        <v>1.4772591106795776E-3</v>
      </c>
      <c r="AR12" s="59">
        <v>1.5134477169513251E-3</v>
      </c>
      <c r="AS12" s="59">
        <v>1.3843550262030583E-3</v>
      </c>
      <c r="AT12" s="59">
        <v>2.4551799531234053E-3</v>
      </c>
      <c r="AU12" s="59">
        <v>2.4551799531234053E-3</v>
      </c>
      <c r="AV12" s="59">
        <v>2.4551799531234053E-3</v>
      </c>
      <c r="AW12" s="59">
        <v>2.4551799531234053E-3</v>
      </c>
      <c r="AX12" s="59">
        <v>2.4551799531234053E-3</v>
      </c>
      <c r="AY12" s="59">
        <v>2.4551799531234053E-3</v>
      </c>
      <c r="AZ12" s="59">
        <v>2.4551799531234053E-3</v>
      </c>
      <c r="BA12" s="59">
        <v>2.4551799531234053E-3</v>
      </c>
      <c r="BB12" s="59">
        <v>2.4551799531234053E-3</v>
      </c>
      <c r="BC12" s="59">
        <v>2.4551799531234053E-3</v>
      </c>
      <c r="BD12" s="59">
        <v>2.4551799531234053E-3</v>
      </c>
      <c r="BE12" s="59">
        <v>2.4551799531234053E-3</v>
      </c>
      <c r="BF12" s="59">
        <v>2.4551799531234053E-3</v>
      </c>
      <c r="BG12" s="59">
        <v>2.4551799531234053E-3</v>
      </c>
      <c r="BH12" s="59">
        <v>2.4551799531234053E-3</v>
      </c>
      <c r="BI12" s="59">
        <v>2.4551799531234053E-3</v>
      </c>
      <c r="BJ12" s="59">
        <v>2.4551799531234053E-3</v>
      </c>
      <c r="BK12" s="59">
        <v>2.4551799531234053E-3</v>
      </c>
      <c r="BL12" s="59">
        <v>2.4551799531234053E-3</v>
      </c>
      <c r="BM12" s="59">
        <v>2.4551799531234053E-3</v>
      </c>
      <c r="BN12" s="59">
        <v>2.4551799531234053E-3</v>
      </c>
      <c r="BO12" s="59">
        <v>2.4551799531234053E-3</v>
      </c>
      <c r="BP12" s="59">
        <v>2.4551799531234053E-3</v>
      </c>
      <c r="BQ12" s="59">
        <v>2.4551799531234053E-3</v>
      </c>
      <c r="BR12" s="59">
        <v>2.4551799531234053E-3</v>
      </c>
      <c r="BS12" s="59">
        <v>2.4551799531234053E-3</v>
      </c>
      <c r="BT12" s="59">
        <v>2.4551799531234053E-3</v>
      </c>
      <c r="BU12" s="59">
        <v>2.4551799531234053E-3</v>
      </c>
      <c r="BV12" s="59">
        <v>2.4551799531234053E-3</v>
      </c>
      <c r="BW12" s="59">
        <v>2.4551799531234053E-3</v>
      </c>
      <c r="BX12" s="59">
        <v>2.4551799531234053E-3</v>
      </c>
      <c r="BY12" s="59">
        <v>2.4551799531234053E-3</v>
      </c>
      <c r="BZ12" s="59">
        <v>2.4551799531234053E-3</v>
      </c>
      <c r="CA12" s="59">
        <v>2.4551799531234053E-3</v>
      </c>
      <c r="CB12" s="59">
        <v>2.4551799531234053E-3</v>
      </c>
      <c r="CC12" s="59">
        <v>2.4551799531234053E-3</v>
      </c>
      <c r="CD12" s="59">
        <v>2.4551799531234053E-3</v>
      </c>
      <c r="CE12" s="59">
        <v>2.4551799531234053E-3</v>
      </c>
      <c r="CF12" s="59">
        <v>2.4551799531234053E-3</v>
      </c>
      <c r="CG12" s="59">
        <v>2.4551799531234053E-3</v>
      </c>
      <c r="CH12" s="59">
        <v>2.4551799531234053E-3</v>
      </c>
      <c r="CI12" s="59">
        <v>2.4551799531234053E-3</v>
      </c>
      <c r="CJ12" s="59">
        <v>2.4551799531234053E-3</v>
      </c>
      <c r="CK12" s="59">
        <v>2.4551799531234053E-3</v>
      </c>
      <c r="CL12" s="59">
        <v>2.4551799531234053E-3</v>
      </c>
      <c r="CM12" s="59">
        <v>2.4551799531234053E-3</v>
      </c>
      <c r="CN12" s="59">
        <v>2.4551799531234053E-3</v>
      </c>
      <c r="CO12" s="59">
        <v>2.4551799531234053E-3</v>
      </c>
      <c r="CP12" s="59">
        <v>2.4551799531234053E-3</v>
      </c>
      <c r="CQ12" s="59">
        <v>2.4551799531234053E-3</v>
      </c>
    </row>
    <row r="13" spans="1:95" x14ac:dyDescent="0.25">
      <c r="A13" s="53"/>
      <c r="B13" s="72"/>
      <c r="C13" s="73"/>
      <c r="D13" s="54"/>
      <c r="E13" s="52"/>
    </row>
    <row r="14" spans="1:95" ht="12.5" x14ac:dyDescent="0.25">
      <c r="B14" s="46"/>
      <c r="D14" s="54"/>
      <c r="E14" s="52"/>
    </row>
    <row r="15" spans="1:95" ht="12.5" x14ac:dyDescent="0.25">
      <c r="B15" s="46"/>
      <c r="D15" s="54"/>
      <c r="E15" s="52"/>
    </row>
    <row r="16" spans="1:95" ht="12.5" x14ac:dyDescent="0.25">
      <c r="B16" s="46"/>
      <c r="D16" s="54"/>
      <c r="E16" s="52"/>
    </row>
    <row r="17" spans="2:14" ht="12.5" x14ac:dyDescent="0.25">
      <c r="B17" s="46"/>
      <c r="D17" s="54"/>
      <c r="E17" s="52"/>
    </row>
    <row r="18" spans="2:14" ht="12.5" x14ac:dyDescent="0.25">
      <c r="B18" s="46"/>
      <c r="D18" s="54"/>
      <c r="E18" s="52"/>
    </row>
    <row r="19" spans="2:14" ht="12.5" x14ac:dyDescent="0.25">
      <c r="B19" s="46"/>
      <c r="D19" s="54"/>
      <c r="E19" s="52"/>
    </row>
    <row r="20" spans="2:14" ht="12.5" x14ac:dyDescent="0.25">
      <c r="B20" s="46"/>
      <c r="D20" s="54"/>
      <c r="E20" s="52"/>
    </row>
    <row r="21" spans="2:14" ht="12.5" x14ac:dyDescent="0.25">
      <c r="B21" s="46"/>
      <c r="D21" s="54"/>
      <c r="E21" s="52"/>
    </row>
    <row r="22" spans="2:14" ht="12.5" x14ac:dyDescent="0.25">
      <c r="B22" s="46"/>
      <c r="D22" s="54"/>
      <c r="E22" s="52"/>
    </row>
    <row r="23" spans="2:14" ht="12.5" x14ac:dyDescent="0.25">
      <c r="B23" s="46"/>
      <c r="D23" s="54"/>
      <c r="E23" s="52"/>
    </row>
    <row r="24" spans="2:14" ht="12.5" x14ac:dyDescent="0.25">
      <c r="B24" s="46"/>
      <c r="D24" s="54"/>
      <c r="E24" s="52"/>
    </row>
    <row r="25" spans="2:14" ht="12.5" x14ac:dyDescent="0.25">
      <c r="B25" s="46"/>
      <c r="N25" s="52"/>
    </row>
    <row r="26" spans="2:14" x14ac:dyDescent="0.3"/>
    <row r="27" spans="2:14" ht="15.5" x14ac:dyDescent="0.25">
      <c r="B27" s="55" t="s">
        <v>42</v>
      </c>
    </row>
    <row r="28" spans="2:14" x14ac:dyDescent="0.3"/>
    <row r="29" spans="2:14" x14ac:dyDescent="0.3">
      <c r="B29" s="18" t="s">
        <v>43</v>
      </c>
      <c r="C29" s="10"/>
      <c r="G29" s="56"/>
    </row>
    <row r="30" spans="2:14" ht="12.5" x14ac:dyDescent="0.25">
      <c r="B30" s="56"/>
      <c r="D30" s="14"/>
      <c r="E30" s="14"/>
      <c r="F30" s="14"/>
      <c r="G30" s="14"/>
      <c r="H30" s="14"/>
      <c r="I30" s="14"/>
      <c r="J30" s="14"/>
    </row>
    <row r="31" spans="2:14" ht="42" customHeight="1" x14ac:dyDescent="0.25">
      <c r="B31" s="14" t="s">
        <v>44</v>
      </c>
      <c r="C31" s="14"/>
      <c r="D31" s="14"/>
      <c r="E31" s="14"/>
      <c r="F31" s="14"/>
      <c r="G31" s="14"/>
      <c r="H31" s="14"/>
      <c r="I31" s="14"/>
      <c r="J31" s="14"/>
    </row>
    <row r="32" spans="2:14" ht="12.5" x14ac:dyDescent="0.25">
      <c r="B32" s="13" t="s">
        <v>45</v>
      </c>
      <c r="C32" s="14"/>
    </row>
    <row r="33" spans="2:2" ht="12.5" x14ac:dyDescent="0.25">
      <c r="B33" s="46"/>
    </row>
    <row r="34" spans="2:2" ht="12.75" hidden="1" customHeight="1" x14ac:dyDescent="0.3"/>
    <row r="35" spans="2:2" ht="12.75" hidden="1" customHeight="1" x14ac:dyDescent="0.3"/>
    <row r="36" spans="2:2" ht="12.75" hidden="1" customHeight="1" x14ac:dyDescent="0.25">
      <c r="B36" s="46"/>
    </row>
    <row r="37" spans="2:2" ht="12.75" hidden="1" customHeight="1" x14ac:dyDescent="0.25">
      <c r="B37" s="46"/>
    </row>
    <row r="38" spans="2:2" ht="12.75" hidden="1" customHeight="1" x14ac:dyDescent="0.25">
      <c r="B38" s="46"/>
    </row>
    <row r="39" spans="2:2" ht="12.75" hidden="1" customHeight="1" x14ac:dyDescent="0.25">
      <c r="B39" s="46"/>
    </row>
    <row r="40" spans="2:2" ht="12.75" hidden="1" customHeight="1" x14ac:dyDescent="0.25">
      <c r="B40" s="46"/>
    </row>
    <row r="41" spans="2:2" ht="12.75" hidden="1" customHeight="1" x14ac:dyDescent="0.25">
      <c r="B41" s="46"/>
    </row>
    <row r="42" spans="2:2" ht="12.75" hidden="1" customHeight="1" x14ac:dyDescent="0.25">
      <c r="B42" s="46"/>
    </row>
    <row r="43" spans="2:2" ht="12.75" hidden="1" customHeight="1" x14ac:dyDescent="0.25">
      <c r="B43" s="46"/>
    </row>
    <row r="44" spans="2:2" ht="12.75" hidden="1" customHeight="1" x14ac:dyDescent="0.25">
      <c r="B44" s="46"/>
    </row>
    <row r="45" spans="2:2" ht="12.75" hidden="1" customHeight="1" x14ac:dyDescent="0.25">
      <c r="B45" s="46"/>
    </row>
    <row r="46" spans="2:2" ht="12.75" hidden="1" customHeight="1" x14ac:dyDescent="0.25">
      <c r="B46" s="46"/>
    </row>
    <row r="47" spans="2:2" ht="12.75" hidden="1" customHeight="1" x14ac:dyDescent="0.25">
      <c r="B47" s="46"/>
    </row>
    <row r="48" spans="2:2"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row r="110" x14ac:dyDescent="0.3"/>
    <row r="111" x14ac:dyDescent="0.3"/>
    <row r="112" x14ac:dyDescent="0.3"/>
    <row r="113" x14ac:dyDescent="0.3"/>
    <row r="114" x14ac:dyDescent="0.3"/>
    <row r="115" x14ac:dyDescent="0.3"/>
    <row r="116" x14ac:dyDescent="0.3"/>
    <row r="117" x14ac:dyDescent="0.3"/>
    <row r="118" x14ac:dyDescent="0.3"/>
    <row r="119" x14ac:dyDescent="0.3"/>
    <row r="120" x14ac:dyDescent="0.3"/>
    <row r="121" x14ac:dyDescent="0.3"/>
    <row r="122" x14ac:dyDescent="0.3"/>
    <row r="123" x14ac:dyDescent="0.3"/>
    <row r="124" x14ac:dyDescent="0.3"/>
  </sheetData>
  <mergeCells count="4">
    <mergeCell ref="B3:J3"/>
    <mergeCell ref="B5:J5"/>
    <mergeCell ref="B7:J7"/>
    <mergeCell ref="B11:D11"/>
  </mergeCells>
  <hyperlinks>
    <hyperlink ref="B32" r:id="rId1" xr:uid="{351AA677-BE75-4D89-8F76-32118686EC6A}"/>
  </hyperlink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E3792-E29E-40A4-A4F7-956FEF13564C}">
  <dimension ref="A1:CO28"/>
  <sheetViews>
    <sheetView workbookViewId="0">
      <selection activeCell="D37" sqref="D37"/>
    </sheetView>
  </sheetViews>
  <sheetFormatPr defaultRowHeight="14.5" x14ac:dyDescent="0.35"/>
  <cols>
    <col min="1" max="1" width="36.54296875" customWidth="1"/>
    <col min="2" max="2" width="15.90625" customWidth="1"/>
    <col min="3" max="3" width="28.54296875" customWidth="1"/>
    <col min="4" max="4" width="11" customWidth="1"/>
    <col min="5" max="80" width="9.54296875" bestFit="1" customWidth="1"/>
  </cols>
  <sheetData>
    <row r="1" spans="1:93" x14ac:dyDescent="0.35">
      <c r="A1" s="103" t="s">
        <v>63</v>
      </c>
      <c r="B1" s="103" t="s">
        <v>64</v>
      </c>
      <c r="C1" s="103" t="s">
        <v>77</v>
      </c>
      <c r="D1" s="103" t="s">
        <v>78</v>
      </c>
      <c r="E1" s="103" t="s">
        <v>79</v>
      </c>
      <c r="F1" s="103"/>
      <c r="G1" s="92"/>
    </row>
    <row r="2" spans="1:93" x14ac:dyDescent="0.35">
      <c r="A2" s="96">
        <v>2022</v>
      </c>
      <c r="B2" s="94">
        <v>93.323999999999998</v>
      </c>
      <c r="C2" s="95">
        <v>5.43</v>
      </c>
      <c r="D2" s="93">
        <f t="shared" ref="D2:D9" si="0">B2/$B$2</f>
        <v>1</v>
      </c>
      <c r="E2" s="97"/>
      <c r="F2" s="92"/>
      <c r="G2" s="92"/>
    </row>
    <row r="3" spans="1:93" x14ac:dyDescent="0.35">
      <c r="A3" s="96">
        <v>2023</v>
      </c>
      <c r="B3" s="94">
        <v>100</v>
      </c>
      <c r="C3" s="95">
        <v>7.15</v>
      </c>
      <c r="D3" s="93">
        <f t="shared" si="0"/>
        <v>1.0715357250010715</v>
      </c>
      <c r="E3" s="97"/>
      <c r="F3" s="92"/>
      <c r="G3" s="92"/>
    </row>
    <row r="4" spans="1:93" x14ac:dyDescent="0.35">
      <c r="A4" s="96">
        <v>2024</v>
      </c>
      <c r="B4" s="94">
        <f>B3*(1+C4/100)</f>
        <v>102.82</v>
      </c>
      <c r="C4" s="95">
        <v>2.82</v>
      </c>
      <c r="D4" s="93">
        <f t="shared" si="0"/>
        <v>1.1017530324461018</v>
      </c>
      <c r="E4" s="97" t="s">
        <v>65</v>
      </c>
      <c r="F4" s="92"/>
      <c r="G4" s="92"/>
    </row>
    <row r="5" spans="1:93" x14ac:dyDescent="0.35">
      <c r="A5" s="96">
        <v>2025</v>
      </c>
      <c r="B5" s="94">
        <f>B4*(1+C5/100)</f>
        <v>105.40078199999998</v>
      </c>
      <c r="C5" s="94">
        <v>2.5099999999999998</v>
      </c>
      <c r="D5" s="93">
        <f>B5/$B$2</f>
        <v>1.1294070335604987</v>
      </c>
      <c r="E5" s="97" t="s">
        <v>65</v>
      </c>
      <c r="F5" s="92"/>
      <c r="G5" s="92"/>
    </row>
    <row r="6" spans="1:93" x14ac:dyDescent="0.35">
      <c r="A6" s="96">
        <v>2026</v>
      </c>
      <c r="B6" s="94">
        <f t="shared" ref="B6:B8" si="1">B5*(1+C6/100)</f>
        <v>107.49825756179997</v>
      </c>
      <c r="C6" s="94">
        <v>1.99</v>
      </c>
      <c r="D6" s="93">
        <f t="shared" si="0"/>
        <v>1.1518822335283525</v>
      </c>
      <c r="E6" s="97" t="s">
        <v>65</v>
      </c>
      <c r="F6" s="92"/>
      <c r="G6" s="92"/>
    </row>
    <row r="7" spans="1:93" x14ac:dyDescent="0.35">
      <c r="A7" s="96">
        <v>2027</v>
      </c>
      <c r="B7" s="94">
        <f t="shared" si="1"/>
        <v>109.60522341001126</v>
      </c>
      <c r="C7" s="95">
        <v>1.96</v>
      </c>
      <c r="D7" s="93">
        <f t="shared" si="0"/>
        <v>1.1744591253055083</v>
      </c>
      <c r="E7" s="97" t="s">
        <v>65</v>
      </c>
      <c r="F7" s="92"/>
      <c r="G7" s="92"/>
    </row>
    <row r="8" spans="1:93" x14ac:dyDescent="0.35">
      <c r="A8" s="96">
        <v>2028</v>
      </c>
      <c r="B8" s="94">
        <f t="shared" si="1"/>
        <v>111.76444631118849</v>
      </c>
      <c r="C8" s="95">
        <v>1.97</v>
      </c>
      <c r="D8" s="93">
        <f t="shared" si="0"/>
        <v>1.1975959700740271</v>
      </c>
      <c r="E8" s="97" t="s">
        <v>65</v>
      </c>
      <c r="F8" s="92"/>
      <c r="G8" s="92"/>
    </row>
    <row r="9" spans="1:93" x14ac:dyDescent="0.35">
      <c r="A9" s="98">
        <v>2029</v>
      </c>
      <c r="B9" s="99">
        <f>B8*(1+C9/100)</f>
        <v>113.96620590351891</v>
      </c>
      <c r="C9" s="100">
        <v>1.97</v>
      </c>
      <c r="D9" s="101">
        <f t="shared" si="0"/>
        <v>1.2211886106844854</v>
      </c>
      <c r="E9" s="102" t="s">
        <v>65</v>
      </c>
      <c r="F9" s="92"/>
      <c r="G9" s="92"/>
    </row>
    <row r="11" spans="1:93" x14ac:dyDescent="0.35">
      <c r="A11" s="44" t="s">
        <v>66</v>
      </c>
      <c r="B11" s="44">
        <f>'Option 1'!B1</f>
        <v>2025</v>
      </c>
      <c r="C11" s="77" cm="1">
        <f t="array" ref="C11">_xlfn.IFS(B11=A5,D5,B11=A6,D6,B11=A7,D7,B11=A8,D8,B11=A9,D9)</f>
        <v>1.1294070335604987</v>
      </c>
    </row>
    <row r="13" spans="1:93" s="6" customFormat="1" ht="13" x14ac:dyDescent="0.3">
      <c r="A13" s="65"/>
      <c r="B13" s="61"/>
      <c r="C13" s="62">
        <v>2023</v>
      </c>
      <c r="D13" s="62">
        <v>2024</v>
      </c>
      <c r="E13" s="62">
        <v>2025</v>
      </c>
      <c r="F13" s="62">
        <v>2026</v>
      </c>
      <c r="G13" s="62">
        <v>2027</v>
      </c>
      <c r="H13" s="62">
        <v>2028</v>
      </c>
      <c r="I13" s="62">
        <v>2029</v>
      </c>
      <c r="J13" s="62">
        <v>2030</v>
      </c>
      <c r="K13" s="62">
        <v>2031</v>
      </c>
      <c r="L13" s="62">
        <v>2032</v>
      </c>
      <c r="M13" s="62">
        <v>2033</v>
      </c>
      <c r="N13" s="62">
        <v>2034</v>
      </c>
      <c r="O13" s="62">
        <v>2035</v>
      </c>
      <c r="P13" s="62">
        <v>2036</v>
      </c>
      <c r="Q13" s="62">
        <v>2037</v>
      </c>
      <c r="R13" s="62">
        <v>2038</v>
      </c>
      <c r="S13" s="62">
        <v>2039</v>
      </c>
      <c r="T13" s="62">
        <v>2040</v>
      </c>
      <c r="U13" s="62">
        <v>2041</v>
      </c>
      <c r="V13" s="62">
        <v>2042</v>
      </c>
      <c r="W13" s="62">
        <v>2043</v>
      </c>
      <c r="X13" s="62">
        <v>2044</v>
      </c>
      <c r="Y13" s="62">
        <v>2045</v>
      </c>
      <c r="Z13" s="62">
        <v>2046</v>
      </c>
      <c r="AA13" s="62">
        <v>2047</v>
      </c>
      <c r="AB13" s="62">
        <v>2048</v>
      </c>
      <c r="AC13" s="62">
        <v>2049</v>
      </c>
      <c r="AD13" s="62">
        <v>2050</v>
      </c>
      <c r="AE13" s="62">
        <v>2051</v>
      </c>
      <c r="AF13" s="62">
        <v>2052</v>
      </c>
      <c r="AG13" s="62">
        <v>2053</v>
      </c>
      <c r="AH13" s="62">
        <v>2054</v>
      </c>
      <c r="AI13" s="62">
        <v>2055</v>
      </c>
      <c r="AJ13" s="62">
        <v>2056</v>
      </c>
      <c r="AK13" s="62">
        <v>2057</v>
      </c>
      <c r="AL13" s="62">
        <v>2058</v>
      </c>
      <c r="AM13" s="62">
        <v>2059</v>
      </c>
      <c r="AN13" s="62">
        <v>2060</v>
      </c>
      <c r="AO13" s="62">
        <v>2061</v>
      </c>
      <c r="AP13" s="62">
        <v>2062</v>
      </c>
      <c r="AQ13" s="62">
        <v>2063</v>
      </c>
      <c r="AR13" s="62">
        <v>2064</v>
      </c>
      <c r="AS13" s="62">
        <v>2065</v>
      </c>
      <c r="AT13" s="62">
        <v>2066</v>
      </c>
      <c r="AU13" s="62">
        <v>2067</v>
      </c>
      <c r="AV13" s="62">
        <v>2068</v>
      </c>
      <c r="AW13" s="62">
        <v>2069</v>
      </c>
      <c r="AX13" s="62">
        <v>2070</v>
      </c>
      <c r="AY13" s="62">
        <v>2071</v>
      </c>
      <c r="AZ13" s="62">
        <v>2072</v>
      </c>
      <c r="BA13" s="62">
        <v>2073</v>
      </c>
      <c r="BB13" s="62">
        <v>2074</v>
      </c>
      <c r="BC13" s="62">
        <v>2075</v>
      </c>
      <c r="BD13" s="62">
        <v>2076</v>
      </c>
      <c r="BE13" s="62">
        <v>2077</v>
      </c>
      <c r="BF13" s="62">
        <v>2078</v>
      </c>
      <c r="BG13" s="62">
        <v>2079</v>
      </c>
      <c r="BH13" s="62">
        <v>2080</v>
      </c>
      <c r="BI13" s="62">
        <v>2081</v>
      </c>
      <c r="BJ13" s="62">
        <v>2082</v>
      </c>
      <c r="BK13" s="62">
        <v>2083</v>
      </c>
      <c r="BL13" s="62">
        <v>2084</v>
      </c>
      <c r="BM13" s="62">
        <v>2085</v>
      </c>
      <c r="BN13" s="62">
        <v>2086</v>
      </c>
      <c r="BO13" s="62">
        <v>2087</v>
      </c>
      <c r="BP13" s="62">
        <v>2088</v>
      </c>
      <c r="BQ13" s="62">
        <v>2089</v>
      </c>
      <c r="BR13" s="62">
        <v>2090</v>
      </c>
      <c r="BS13" s="62">
        <v>2091</v>
      </c>
      <c r="BT13" s="62">
        <v>2092</v>
      </c>
      <c r="BU13" s="62">
        <v>2093</v>
      </c>
      <c r="BV13" s="62">
        <v>2094</v>
      </c>
      <c r="BW13" s="62">
        <v>2095</v>
      </c>
      <c r="BX13" s="62">
        <v>2096</v>
      </c>
      <c r="BY13" s="62">
        <v>2097</v>
      </c>
      <c r="BZ13" s="62">
        <v>2098</v>
      </c>
      <c r="CA13" s="62">
        <v>2099</v>
      </c>
      <c r="CB13" s="62">
        <v>2100</v>
      </c>
    </row>
    <row r="14" spans="1:93" x14ac:dyDescent="0.35">
      <c r="A14" s="63" t="s">
        <v>30</v>
      </c>
      <c r="B14" s="60"/>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c r="BW14" s="60"/>
      <c r="BX14" s="60"/>
      <c r="BY14" s="60"/>
      <c r="BZ14" s="60"/>
      <c r="CA14" s="60"/>
      <c r="CB14" s="60"/>
    </row>
    <row r="15" spans="1:93" x14ac:dyDescent="0.35">
      <c r="A15" s="68" t="str">
        <f>'Results Summary'!K4</f>
        <v>CENTRAL SCENARIO</v>
      </c>
      <c r="B15" s="60" t="s">
        <v>32</v>
      </c>
      <c r="C15" s="64" cm="1">
        <f t="array" ref="C15:CB15">_xlfn.XLOOKUP($A$15,energy_prices!A5:A7,energy_prices!Z5:CY7*'Rebased Costs'!C11*0.01, ,0)</f>
        <v>0.16036991388410951</v>
      </c>
      <c r="D15" s="64">
        <v>0.16120691785555252</v>
      </c>
      <c r="E15" s="64">
        <v>0.1475727045377121</v>
      </c>
      <c r="F15" s="64">
        <v>0.13786702819018068</v>
      </c>
      <c r="G15" s="64">
        <v>0.12376489877142084</v>
      </c>
      <c r="H15" s="64">
        <v>0.11166174831535393</v>
      </c>
      <c r="I15" s="64">
        <v>0.11158499436645147</v>
      </c>
      <c r="J15" s="64">
        <v>0.11309724060443035</v>
      </c>
      <c r="K15" s="64">
        <v>0.11685302411481187</v>
      </c>
      <c r="L15" s="64">
        <v>0.11589924922337258</v>
      </c>
      <c r="M15" s="64">
        <v>0.11371063087088633</v>
      </c>
      <c r="N15" s="64">
        <v>0.11012189221852349</v>
      </c>
      <c r="O15" s="64">
        <v>0.11438292960489774</v>
      </c>
      <c r="P15" s="64">
        <v>0.11599256960077158</v>
      </c>
      <c r="Q15" s="64">
        <v>0.10954646366216782</v>
      </c>
      <c r="R15" s="64">
        <v>0.11095720057214603</v>
      </c>
      <c r="S15" s="64">
        <v>0.11243095653973495</v>
      </c>
      <c r="T15" s="64">
        <v>0.11264525581166263</v>
      </c>
      <c r="U15" s="64">
        <v>0.11311316910425102</v>
      </c>
      <c r="V15" s="64">
        <v>0.11585618397278136</v>
      </c>
      <c r="W15" s="64">
        <v>0.1133493014800363</v>
      </c>
      <c r="X15" s="64">
        <v>0.11336266717341481</v>
      </c>
      <c r="Y15" s="64">
        <v>0.11189919625074496</v>
      </c>
      <c r="Z15" s="64">
        <v>0.10955976916829613</v>
      </c>
      <c r="AA15" s="64">
        <v>0.10768043759784149</v>
      </c>
      <c r="AB15" s="64">
        <v>0.11326495795107663</v>
      </c>
      <c r="AC15" s="64">
        <v>0.11260582617785954</v>
      </c>
      <c r="AD15" s="64">
        <v>0.10971356534786304</v>
      </c>
      <c r="AE15" s="64">
        <v>0.10971356534786304</v>
      </c>
      <c r="AF15" s="64">
        <v>0.10971356534786304</v>
      </c>
      <c r="AG15" s="64">
        <v>0.10971356534786304</v>
      </c>
      <c r="AH15" s="64">
        <v>0.10971356534786304</v>
      </c>
      <c r="AI15" s="64">
        <v>0.10971356534786304</v>
      </c>
      <c r="AJ15" s="64">
        <v>0.10971356534786304</v>
      </c>
      <c r="AK15" s="64">
        <v>0.10971356534786304</v>
      </c>
      <c r="AL15" s="64">
        <v>0.10971356534786304</v>
      </c>
      <c r="AM15" s="64">
        <v>0.10971356534786304</v>
      </c>
      <c r="AN15" s="64">
        <v>0.10971356534786304</v>
      </c>
      <c r="AO15" s="64">
        <v>0.10971356534786304</v>
      </c>
      <c r="AP15" s="64">
        <v>0.10971356534786304</v>
      </c>
      <c r="AQ15" s="64">
        <v>0.10971356534786304</v>
      </c>
      <c r="AR15" s="64">
        <v>0.10971356534786304</v>
      </c>
      <c r="AS15" s="64">
        <v>0.10971356534786304</v>
      </c>
      <c r="AT15" s="64">
        <v>0.10971356534786304</v>
      </c>
      <c r="AU15" s="64">
        <v>0.10971356534786304</v>
      </c>
      <c r="AV15" s="64">
        <v>0.10971356534786304</v>
      </c>
      <c r="AW15" s="64">
        <v>0.10971356534786304</v>
      </c>
      <c r="AX15" s="64">
        <v>0.10971356534786304</v>
      </c>
      <c r="AY15" s="64">
        <v>0.10971356534786304</v>
      </c>
      <c r="AZ15" s="64">
        <v>0.10971356534786304</v>
      </c>
      <c r="BA15" s="64">
        <v>0.10971356534786304</v>
      </c>
      <c r="BB15" s="64">
        <v>0.10971356534786304</v>
      </c>
      <c r="BC15" s="64">
        <v>0.10971356534786304</v>
      </c>
      <c r="BD15" s="64">
        <v>0.10971356534786304</v>
      </c>
      <c r="BE15" s="64">
        <v>0.10971356534786304</v>
      </c>
      <c r="BF15" s="64">
        <v>0.10971356534786304</v>
      </c>
      <c r="BG15" s="64">
        <v>0.10971356534786304</v>
      </c>
      <c r="BH15" s="64">
        <v>0.10971356534786304</v>
      </c>
      <c r="BI15" s="64">
        <v>0.10971356534786304</v>
      </c>
      <c r="BJ15" s="64">
        <v>0.10971356534786304</v>
      </c>
      <c r="BK15" s="64">
        <v>0.10971356534786304</v>
      </c>
      <c r="BL15" s="64">
        <v>0.10971356534786304</v>
      </c>
      <c r="BM15" s="64">
        <v>0.10971356534786304</v>
      </c>
      <c r="BN15" s="64">
        <v>0.10971356534786304</v>
      </c>
      <c r="BO15" s="64">
        <v>0.10971356534786304</v>
      </c>
      <c r="BP15" s="64">
        <v>0.10971356534786304</v>
      </c>
      <c r="BQ15" s="64">
        <v>0.10971356534786304</v>
      </c>
      <c r="BR15" s="64">
        <v>0.10971356534786304</v>
      </c>
      <c r="BS15" s="64">
        <v>0.10971356534786304</v>
      </c>
      <c r="BT15" s="64">
        <v>0.10971356534786304</v>
      </c>
      <c r="BU15" s="64">
        <v>0.10971356534786304</v>
      </c>
      <c r="BV15" s="64">
        <v>0.10971356534786304</v>
      </c>
      <c r="BW15" s="64">
        <v>0.10971356534786304</v>
      </c>
      <c r="BX15" s="64">
        <v>0.10971356534786304</v>
      </c>
      <c r="BY15" s="64">
        <v>0.10971356534786304</v>
      </c>
      <c r="BZ15" s="64">
        <v>0.10971356534786304</v>
      </c>
      <c r="CA15" s="64">
        <v>0.10971356534786304</v>
      </c>
      <c r="CB15" s="64">
        <v>0.10971356534786304</v>
      </c>
      <c r="CC15" s="45"/>
      <c r="CD15" s="45"/>
      <c r="CE15" s="45"/>
      <c r="CF15" s="45"/>
      <c r="CG15" s="45"/>
      <c r="CH15" s="45"/>
      <c r="CI15" s="45"/>
      <c r="CJ15" s="45"/>
      <c r="CK15" s="45"/>
      <c r="CL15" s="45"/>
      <c r="CM15" s="45"/>
      <c r="CN15" s="45"/>
      <c r="CO15" s="45"/>
    </row>
    <row r="16" spans="1:93" x14ac:dyDescent="0.35">
      <c r="A16" s="67"/>
      <c r="B16" s="60"/>
      <c r="C16" s="64"/>
      <c r="D16" s="64"/>
      <c r="E16" s="64"/>
      <c r="F16" s="64"/>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row>
    <row r="17" spans="1:80" x14ac:dyDescent="0.35">
      <c r="A17" s="63" t="s">
        <v>31</v>
      </c>
      <c r="B17" s="60"/>
      <c r="C17" s="64"/>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row>
    <row r="18" spans="1:80" x14ac:dyDescent="0.35">
      <c r="A18" s="69" t="str">
        <f>'Results Summary'!K6</f>
        <v>CENTRAL SCENARIO</v>
      </c>
      <c r="B18" s="60" t="s">
        <v>46</v>
      </c>
      <c r="C18" s="64" cm="1">
        <f t="array" ref="C18:CB18">_xlfn.XLOOKUP($A$18,'Carbon Values'!A4:A6,'Carbon Values'!Y4:CX6*'Rebased Costs'!C11*(1/1000),,0)</f>
        <v>0.2992928638935321</v>
      </c>
      <c r="D18" s="64">
        <v>0.30381049202777416</v>
      </c>
      <c r="E18" s="64">
        <v>0.30832812016201616</v>
      </c>
      <c r="F18" s="64">
        <v>0.31284574829625816</v>
      </c>
      <c r="G18" s="64">
        <v>0.31736337643050011</v>
      </c>
      <c r="H18" s="64">
        <v>0.32301041159830263</v>
      </c>
      <c r="I18" s="64">
        <v>0.32752803973254457</v>
      </c>
      <c r="J18" s="64">
        <v>0.33204566786678663</v>
      </c>
      <c r="K18" s="64">
        <v>0.33769270303458909</v>
      </c>
      <c r="L18" s="64">
        <v>0.34333973820239155</v>
      </c>
      <c r="M18" s="64">
        <v>0.34785736633663356</v>
      </c>
      <c r="N18" s="64">
        <v>0.35350440150443607</v>
      </c>
      <c r="O18" s="64">
        <v>0.35915143667223859</v>
      </c>
      <c r="P18" s="64">
        <v>0.36366906480648054</v>
      </c>
      <c r="Q18" s="64">
        <v>0.36931609997428311</v>
      </c>
      <c r="R18" s="64">
        <v>0.37496313514208557</v>
      </c>
      <c r="S18" s="64">
        <v>0.38061017030988803</v>
      </c>
      <c r="T18" s="64">
        <v>0.38738661251125106</v>
      </c>
      <c r="U18" s="64">
        <v>0.39303364767905358</v>
      </c>
      <c r="V18" s="64">
        <v>0.39868068284685604</v>
      </c>
      <c r="W18" s="64">
        <v>0.4043277180146585</v>
      </c>
      <c r="X18" s="64">
        <v>0.41110416021602153</v>
      </c>
      <c r="Y18" s="64">
        <v>0.41675119538382399</v>
      </c>
      <c r="Z18" s="64">
        <v>0.42352763758518702</v>
      </c>
      <c r="AA18" s="64">
        <v>0.42917467275298948</v>
      </c>
      <c r="AB18" s="64">
        <v>0.43595111495435246</v>
      </c>
      <c r="AC18" s="64">
        <v>0.44272755715571549</v>
      </c>
      <c r="AD18" s="64">
        <v>0.44950399935707847</v>
      </c>
      <c r="AE18" s="64">
        <v>0.45628044155844144</v>
      </c>
      <c r="AF18" s="64">
        <v>0.46305688375980447</v>
      </c>
      <c r="AG18" s="64">
        <v>0.46983332596116745</v>
      </c>
      <c r="AH18" s="64">
        <v>0.47660976816253042</v>
      </c>
      <c r="AI18" s="64">
        <v>0.48338621036389345</v>
      </c>
      <c r="AJ18" s="64">
        <v>0.49129205959881694</v>
      </c>
      <c r="AK18" s="64">
        <v>0.49806850180017992</v>
      </c>
      <c r="AL18" s="64">
        <v>0.50597435103510335</v>
      </c>
      <c r="AM18" s="64">
        <v>0.5138802002700269</v>
      </c>
      <c r="AN18" s="64">
        <v>0.52065664247138987</v>
      </c>
      <c r="AO18" s="64">
        <v>0.52856249170631342</v>
      </c>
      <c r="AP18" s="64">
        <v>0.53646834094123685</v>
      </c>
      <c r="AQ18" s="64">
        <v>0.5443741901761604</v>
      </c>
      <c r="AR18" s="64">
        <v>0.5534094464446444</v>
      </c>
      <c r="AS18" s="64">
        <v>0.56131529567956784</v>
      </c>
      <c r="AT18" s="64">
        <v>0.57035055194805184</v>
      </c>
      <c r="AU18" s="64">
        <v>0.57825640118297528</v>
      </c>
      <c r="AV18" s="64">
        <v>0.58729165745145928</v>
      </c>
      <c r="AW18" s="64">
        <v>0.59632691371994329</v>
      </c>
      <c r="AX18" s="64">
        <v>0.60423276295486672</v>
      </c>
      <c r="AY18" s="64">
        <v>0.61439742625691118</v>
      </c>
      <c r="AZ18" s="64">
        <v>0.6234326825253953</v>
      </c>
      <c r="BA18" s="64">
        <v>0.6324679387938793</v>
      </c>
      <c r="BB18" s="64">
        <v>0.64150319506236331</v>
      </c>
      <c r="BC18" s="64">
        <v>0.65166785836440777</v>
      </c>
      <c r="BD18" s="64">
        <v>0.66183252166645223</v>
      </c>
      <c r="BE18" s="64">
        <v>0.67086777793493613</v>
      </c>
      <c r="BF18" s="64">
        <v>0.6810324412369807</v>
      </c>
      <c r="BG18" s="64">
        <v>0.69119710453902516</v>
      </c>
      <c r="BH18" s="64">
        <v>0.70136176784106963</v>
      </c>
      <c r="BI18" s="64">
        <v>0.71265583817667477</v>
      </c>
      <c r="BJ18" s="64">
        <v>0.72282050147871924</v>
      </c>
      <c r="BK18" s="64">
        <v>0.73411457181432416</v>
      </c>
      <c r="BL18" s="64">
        <v>0.74540864214992919</v>
      </c>
      <c r="BM18" s="64">
        <v>0.75557330545197365</v>
      </c>
      <c r="BN18" s="64">
        <v>0.76799678282113903</v>
      </c>
      <c r="BO18" s="64">
        <v>0.77929085315674407</v>
      </c>
      <c r="BP18" s="64">
        <v>0.7905849234923491</v>
      </c>
      <c r="BQ18" s="64">
        <v>0.80300840086151459</v>
      </c>
      <c r="BR18" s="64">
        <v>0.81430247119711952</v>
      </c>
      <c r="BS18" s="64">
        <v>0.82672594856628512</v>
      </c>
      <c r="BT18" s="64">
        <v>0.8391494259354505</v>
      </c>
      <c r="BU18" s="64">
        <v>0.8515729033046161</v>
      </c>
      <c r="BV18" s="64">
        <v>0.86399638067378148</v>
      </c>
      <c r="BW18" s="64">
        <v>0.87754926507650755</v>
      </c>
      <c r="BX18" s="64">
        <v>0.89110214947923339</v>
      </c>
      <c r="BY18" s="64">
        <v>0.90352562684839899</v>
      </c>
      <c r="BZ18" s="64">
        <v>0.91707851125112494</v>
      </c>
      <c r="CA18" s="64">
        <v>0.93176080268741135</v>
      </c>
      <c r="CB18" s="64">
        <v>0.94531368709013741</v>
      </c>
    </row>
    <row r="19" spans="1:80" x14ac:dyDescent="0.35">
      <c r="A19" s="66"/>
      <c r="B19" s="60"/>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row>
    <row r="20" spans="1:80" x14ac:dyDescent="0.35">
      <c r="A20" s="63" t="s">
        <v>33</v>
      </c>
      <c r="B20" s="60"/>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row>
    <row r="21" spans="1:80" x14ac:dyDescent="0.35">
      <c r="A21" s="69" t="s">
        <v>27</v>
      </c>
      <c r="B21" s="60" t="s">
        <v>32</v>
      </c>
      <c r="C21" s="64" cm="1">
        <f t="array" ref="C21:CB21">_xlfn.XLOOKUP('Rebased Costs'!$A$22,'Air Quality'!B11:B11,'Air Quality'!D11:CC11*'Rebased Costs'!C11*0.01,,0)</f>
        <v>1.6622491614256742E-3</v>
      </c>
      <c r="D21" s="64">
        <v>1.5639304033693486E-3</v>
      </c>
      <c r="E21" s="64">
        <v>1.4600310800254291E-3</v>
      </c>
      <c r="F21" s="64">
        <v>1.3502344389293357E-3</v>
      </c>
      <c r="G21" s="64">
        <v>1.2342057487705E-3</v>
      </c>
      <c r="H21" s="64">
        <v>1.1115912789144264E-3</v>
      </c>
      <c r="I21" s="64">
        <v>9.8201722100249903E-4</v>
      </c>
      <c r="J21" s="64">
        <v>8.4508854934187811E-4</v>
      </c>
      <c r="K21" s="64">
        <v>6.8376730030077887E-4</v>
      </c>
      <c r="L21" s="64">
        <v>5.5324110275155856E-4</v>
      </c>
      <c r="M21" s="64">
        <v>4.4763140565382746E-4</v>
      </c>
      <c r="N21" s="64">
        <v>3.621818305455922E-4</v>
      </c>
      <c r="O21" s="64">
        <v>2.9304395697115097E-4</v>
      </c>
      <c r="P21" s="64">
        <v>2.3710399991061862E-4</v>
      </c>
      <c r="Q21" s="64">
        <v>1.9184257322579456E-4</v>
      </c>
      <c r="R21" s="64">
        <v>1.5522122324283119E-4</v>
      </c>
      <c r="S21" s="64">
        <v>1.2559062224756106E-4</v>
      </c>
      <c r="T21" s="64">
        <v>1.0161628717391288E-4</v>
      </c>
      <c r="U21" s="64">
        <v>8.4355582257695727E-5</v>
      </c>
      <c r="V21" s="64">
        <v>8.0054728708178343E-5</v>
      </c>
      <c r="W21" s="64">
        <v>7.8420282983293114E-5</v>
      </c>
      <c r="X21" s="64">
        <v>7.3707136045188885E-5</v>
      </c>
      <c r="Y21" s="64">
        <v>6.2594453355408082E-5</v>
      </c>
      <c r="Z21" s="64">
        <v>5.6830506862920176E-5</v>
      </c>
      <c r="AA21" s="64">
        <v>5.2400114847931315E-5</v>
      </c>
      <c r="AB21" s="64">
        <v>4.9733154077659295E-5</v>
      </c>
      <c r="AC21" s="64">
        <v>4.6278737645094759E-5</v>
      </c>
      <c r="AD21" s="64">
        <v>4.5484216063039991E-5</v>
      </c>
      <c r="AE21" s="64">
        <v>4.5484216063039991E-5</v>
      </c>
      <c r="AF21" s="64">
        <v>4.5484216063039991E-5</v>
      </c>
      <c r="AG21" s="64">
        <v>4.5484216063039991E-5</v>
      </c>
      <c r="AH21" s="64">
        <v>4.5484216063039991E-5</v>
      </c>
      <c r="AI21" s="64">
        <v>4.5484216063039991E-5</v>
      </c>
      <c r="AJ21" s="64">
        <v>4.5484216063039991E-5</v>
      </c>
      <c r="AK21" s="64">
        <v>4.5484216063039991E-5</v>
      </c>
      <c r="AL21" s="64">
        <v>4.5484216063039991E-5</v>
      </c>
      <c r="AM21" s="64">
        <v>4.5484216063039991E-5</v>
      </c>
      <c r="AN21" s="64">
        <v>4.5484216063039991E-5</v>
      </c>
      <c r="AO21" s="64">
        <v>4.5484216063039991E-5</v>
      </c>
      <c r="AP21" s="64">
        <v>4.5484216063039991E-5</v>
      </c>
      <c r="AQ21" s="64">
        <v>4.5484216063039991E-5</v>
      </c>
      <c r="AR21" s="64">
        <v>4.5484216063039991E-5</v>
      </c>
      <c r="AS21" s="64">
        <v>4.5484216063039991E-5</v>
      </c>
      <c r="AT21" s="64">
        <v>4.5484216063039991E-5</v>
      </c>
      <c r="AU21" s="64">
        <v>4.5484216063039991E-5</v>
      </c>
      <c r="AV21" s="64">
        <v>4.5484216063039991E-5</v>
      </c>
      <c r="AW21" s="64">
        <v>4.5484216063039991E-5</v>
      </c>
      <c r="AX21" s="64">
        <v>4.5484216063039991E-5</v>
      </c>
      <c r="AY21" s="64">
        <v>4.5484216063039991E-5</v>
      </c>
      <c r="AZ21" s="64">
        <v>4.5484216063039991E-5</v>
      </c>
      <c r="BA21" s="64">
        <v>4.5484216063039991E-5</v>
      </c>
      <c r="BB21" s="64">
        <v>4.5484216063039991E-5</v>
      </c>
      <c r="BC21" s="64">
        <v>4.5484216063039991E-5</v>
      </c>
      <c r="BD21" s="64">
        <v>4.5484216063039991E-5</v>
      </c>
      <c r="BE21" s="64">
        <v>4.5484216063039991E-5</v>
      </c>
      <c r="BF21" s="64">
        <v>4.5484216063039991E-5</v>
      </c>
      <c r="BG21" s="64">
        <v>4.5484216063039991E-5</v>
      </c>
      <c r="BH21" s="64">
        <v>4.5484216063039991E-5</v>
      </c>
      <c r="BI21" s="64">
        <v>4.5484216063039991E-5</v>
      </c>
      <c r="BJ21" s="64">
        <v>4.5484216063039991E-5</v>
      </c>
      <c r="BK21" s="64">
        <v>4.5484216063039991E-5</v>
      </c>
      <c r="BL21" s="64">
        <v>4.5484216063039991E-5</v>
      </c>
      <c r="BM21" s="64">
        <v>4.5484216063039991E-5</v>
      </c>
      <c r="BN21" s="64">
        <v>4.5484216063039991E-5</v>
      </c>
      <c r="BO21" s="64">
        <v>4.5484216063039991E-5</v>
      </c>
      <c r="BP21" s="64">
        <v>4.5484216063039991E-5</v>
      </c>
      <c r="BQ21" s="64">
        <v>4.5484216063039991E-5</v>
      </c>
      <c r="BR21" s="64">
        <v>4.5484216063039991E-5</v>
      </c>
      <c r="BS21" s="64">
        <v>4.5484216063039991E-5</v>
      </c>
      <c r="BT21" s="64">
        <v>4.5484216063039991E-5</v>
      </c>
      <c r="BU21" s="64">
        <v>4.5484216063039991E-5</v>
      </c>
      <c r="BV21" s="64">
        <v>4.5484216063039991E-5</v>
      </c>
      <c r="BW21" s="64">
        <v>4.5484216063039991E-5</v>
      </c>
      <c r="BX21" s="64">
        <v>4.5484216063039991E-5</v>
      </c>
      <c r="BY21" s="64">
        <v>4.5484216063039991E-5</v>
      </c>
      <c r="BZ21" s="64">
        <v>4.5484216063039991E-5</v>
      </c>
      <c r="CA21" s="64">
        <v>4.5484216063039991E-5</v>
      </c>
      <c r="CB21" s="64">
        <v>4.5484216063039991E-5</v>
      </c>
    </row>
    <row r="22" spans="1:80" x14ac:dyDescent="0.35">
      <c r="A22" s="69" t="s">
        <v>28</v>
      </c>
      <c r="B22" s="60"/>
      <c r="C22" s="60"/>
      <c r="D22" s="60"/>
      <c r="E22" s="60"/>
      <c r="F22" s="60"/>
      <c r="G22" s="60"/>
      <c r="H22" s="60"/>
      <c r="I22" s="60"/>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60"/>
      <c r="AR22" s="60"/>
      <c r="AS22" s="60"/>
      <c r="AT22" s="60"/>
      <c r="AU22" s="60"/>
      <c r="AV22" s="60"/>
      <c r="AW22" s="60"/>
      <c r="AX22" s="60"/>
      <c r="AY22" s="60"/>
      <c r="AZ22" s="60"/>
      <c r="BA22" s="60"/>
      <c r="BB22" s="60"/>
      <c r="BC22" s="60"/>
      <c r="BD22" s="60"/>
      <c r="BE22" s="60"/>
      <c r="BF22" s="60"/>
      <c r="BG22" s="60"/>
      <c r="BH22" s="60"/>
      <c r="BI22" s="60"/>
      <c r="BJ22" s="60"/>
      <c r="BK22" s="60"/>
      <c r="BL22" s="60"/>
      <c r="BM22" s="60"/>
      <c r="BN22" s="60"/>
      <c r="BO22" s="60"/>
      <c r="BP22" s="60"/>
      <c r="BQ22" s="60"/>
      <c r="BR22" s="60"/>
      <c r="BS22" s="60"/>
      <c r="BT22" s="60"/>
      <c r="BU22" s="60"/>
      <c r="BV22" s="60"/>
      <c r="BW22" s="60"/>
      <c r="BX22" s="60"/>
      <c r="BY22" s="60"/>
      <c r="BZ22" s="60"/>
      <c r="CA22" s="60"/>
      <c r="CB22" s="60"/>
    </row>
    <row r="23" spans="1:80" x14ac:dyDescent="0.35">
      <c r="A23" s="66"/>
      <c r="B23" s="60"/>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c r="AE23" s="60"/>
      <c r="AF23" s="60"/>
      <c r="AG23" s="60"/>
      <c r="AH23" s="60"/>
      <c r="AI23" s="60"/>
      <c r="AJ23" s="60"/>
      <c r="AK23" s="60"/>
      <c r="AL23" s="60"/>
      <c r="AM23" s="60"/>
      <c r="AN23" s="60"/>
      <c r="AO23" s="60"/>
      <c r="AP23" s="60"/>
      <c r="AQ23" s="60"/>
      <c r="AR23" s="60"/>
      <c r="AS23" s="60"/>
      <c r="AT23" s="60"/>
      <c r="AU23" s="60"/>
      <c r="AV23" s="60"/>
      <c r="AW23" s="60"/>
      <c r="AX23" s="60"/>
      <c r="AY23" s="60"/>
      <c r="AZ23" s="60"/>
      <c r="BA23" s="60"/>
      <c r="BB23" s="60"/>
      <c r="BC23" s="60"/>
      <c r="BD23" s="60"/>
      <c r="BE23" s="60"/>
      <c r="BF23" s="60"/>
      <c r="BG23" s="60"/>
      <c r="BH23" s="60"/>
      <c r="BI23" s="60"/>
      <c r="BJ23" s="60"/>
      <c r="BK23" s="60"/>
      <c r="BL23" s="60"/>
      <c r="BM23" s="60"/>
      <c r="BN23" s="60"/>
      <c r="BO23" s="60"/>
      <c r="BP23" s="60"/>
      <c r="BQ23" s="60"/>
      <c r="BR23" s="60"/>
      <c r="BS23" s="60"/>
      <c r="BT23" s="60"/>
      <c r="BU23" s="60"/>
      <c r="BV23" s="60"/>
      <c r="BW23" s="60"/>
      <c r="BX23" s="60"/>
      <c r="BY23" s="60"/>
      <c r="BZ23" s="60"/>
      <c r="CA23" s="60"/>
      <c r="CB23" s="60"/>
    </row>
    <row r="24" spans="1:80" x14ac:dyDescent="0.35">
      <c r="A24" s="63" t="s">
        <v>54</v>
      </c>
      <c r="B24" s="60"/>
      <c r="C24" s="60"/>
      <c r="D24" s="60"/>
      <c r="E24" s="60"/>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60"/>
      <c r="BM24" s="60"/>
      <c r="BN24" s="60"/>
      <c r="BO24" s="60"/>
      <c r="BP24" s="60"/>
      <c r="BQ24" s="60"/>
      <c r="BR24" s="60"/>
      <c r="BS24" s="60"/>
      <c r="BT24" s="60"/>
      <c r="BU24" s="60"/>
      <c r="BV24" s="60"/>
      <c r="BW24" s="60"/>
      <c r="BX24" s="60"/>
      <c r="BY24" s="60"/>
      <c r="BZ24" s="60"/>
      <c r="CA24" s="60"/>
      <c r="CB24" s="60"/>
    </row>
    <row r="25" spans="1:80" x14ac:dyDescent="0.35">
      <c r="A25" s="69" t="s">
        <v>39</v>
      </c>
      <c r="B25" s="60" t="s">
        <v>55</v>
      </c>
      <c r="C25" s="64">
        <f>'Electricity Emission Factor'!R12</f>
        <v>0.2430508019102354</v>
      </c>
      <c r="D25" s="64">
        <f>'Electricity Emission Factor'!S12</f>
        <v>0.22576108294425876</v>
      </c>
      <c r="E25" s="64">
        <f>'Electricity Emission Factor'!T12</f>
        <v>0.20718478431050966</v>
      </c>
      <c r="F25" s="64">
        <f>'Electricity Emission Factor'!U12</f>
        <v>0.18722616777028214</v>
      </c>
      <c r="G25" s="64">
        <f>'Electricity Emission Factor'!V12</f>
        <v>0.16578237091636333</v>
      </c>
      <c r="H25" s="64">
        <f>'Electricity Emission Factor'!W12</f>
        <v>0.14274287704236066</v>
      </c>
      <c r="I25" s="64">
        <f>'Electricity Emission Factor'!X12</f>
        <v>0.11798894556342118</v>
      </c>
      <c r="J25" s="64">
        <f>'Electricity Emission Factor'!Y12</f>
        <v>9.1393000052853668E-2</v>
      </c>
      <c r="K25" s="64">
        <f>'Electricity Emission Factor'!Z12</f>
        <v>7.01399706451033E-2</v>
      </c>
      <c r="L25" s="64">
        <f>'Electricity Emission Factor'!AA12</f>
        <v>5.3829237241920937E-2</v>
      </c>
      <c r="M25" s="64">
        <f>'Electricity Emission Factor'!AB12</f>
        <v>4.1311491228137522E-2</v>
      </c>
      <c r="N25" s="64">
        <f>'Electricity Emission Factor'!AC12</f>
        <v>3.1704690516465142E-2</v>
      </c>
      <c r="O25" s="64">
        <f>'Electricity Emission Factor'!AD12</f>
        <v>2.4331907923483415E-2</v>
      </c>
      <c r="P25" s="64">
        <f>'Electricity Emission Factor'!AE12</f>
        <v>1.8673632625097251E-2</v>
      </c>
      <c r="Q25" s="64">
        <f>'Electricity Emission Factor'!AF12</f>
        <v>1.4331163693108988E-2</v>
      </c>
      <c r="R25" s="64">
        <f>'Electricity Emission Factor'!AG12</f>
        <v>1.0998516299536319E-2</v>
      </c>
      <c r="S25" s="64">
        <f>'Electricity Emission Factor'!AH12</f>
        <v>8.4408610062372078E-3</v>
      </c>
      <c r="T25" s="64">
        <f>'Electricity Emission Factor'!AI12</f>
        <v>6.4779769003587805E-3</v>
      </c>
      <c r="U25" s="64">
        <f>'Electricity Emission Factor'!AJ12</f>
        <v>6.1115430663522896E-3</v>
      </c>
      <c r="V25" s="64">
        <f>'Electricity Emission Factor'!AK12</f>
        <v>3.8878448275416521E-3</v>
      </c>
      <c r="W25" s="64">
        <f>'Electricity Emission Factor'!AL12</f>
        <v>2.9879564149106687E-3</v>
      </c>
      <c r="X25" s="64">
        <f>'Electricity Emission Factor'!AM12</f>
        <v>2.1093064437426468E-3</v>
      </c>
      <c r="Y25" s="64">
        <f>'Electricity Emission Factor'!AN12</f>
        <v>1.3506219169588784E-3</v>
      </c>
      <c r="Z25" s="64">
        <f>'Electricity Emission Factor'!AO12</f>
        <v>1.3945885194798042E-3</v>
      </c>
      <c r="AA25" s="64">
        <f>'Electricity Emission Factor'!AP12</f>
        <v>1.3993051363904428E-3</v>
      </c>
      <c r="AB25" s="64">
        <f>'Electricity Emission Factor'!AQ12</f>
        <v>1.4772591106795776E-3</v>
      </c>
      <c r="AC25" s="64">
        <f>'Electricity Emission Factor'!AR12</f>
        <v>1.5134477169513251E-3</v>
      </c>
      <c r="AD25" s="64">
        <f>'Electricity Emission Factor'!AS12</f>
        <v>1.3843550262030583E-3</v>
      </c>
      <c r="AE25" s="64">
        <f>'Electricity Emission Factor'!AT12</f>
        <v>2.4551799531234053E-3</v>
      </c>
      <c r="AF25" s="64">
        <f>'Electricity Emission Factor'!AU12</f>
        <v>2.4551799531234053E-3</v>
      </c>
      <c r="AG25" s="64">
        <f>'Electricity Emission Factor'!AV12</f>
        <v>2.4551799531234053E-3</v>
      </c>
      <c r="AH25" s="64">
        <f>'Electricity Emission Factor'!AW12</f>
        <v>2.4551799531234053E-3</v>
      </c>
      <c r="AI25" s="64">
        <f>'Electricity Emission Factor'!AX12</f>
        <v>2.4551799531234053E-3</v>
      </c>
      <c r="AJ25" s="64">
        <f>'Electricity Emission Factor'!AY12</f>
        <v>2.4551799531234053E-3</v>
      </c>
      <c r="AK25" s="64">
        <f>'Electricity Emission Factor'!AZ12</f>
        <v>2.4551799531234053E-3</v>
      </c>
      <c r="AL25" s="64">
        <f>'Electricity Emission Factor'!BA12</f>
        <v>2.4551799531234053E-3</v>
      </c>
      <c r="AM25" s="64">
        <f>'Electricity Emission Factor'!BB12</f>
        <v>2.4551799531234053E-3</v>
      </c>
      <c r="AN25" s="64">
        <f>'Electricity Emission Factor'!BC12</f>
        <v>2.4551799531234053E-3</v>
      </c>
      <c r="AO25" s="64">
        <f>'Electricity Emission Factor'!BD12</f>
        <v>2.4551799531234053E-3</v>
      </c>
      <c r="AP25" s="64">
        <f>'Electricity Emission Factor'!BE12</f>
        <v>2.4551799531234053E-3</v>
      </c>
      <c r="AQ25" s="64">
        <f>'Electricity Emission Factor'!BF12</f>
        <v>2.4551799531234053E-3</v>
      </c>
      <c r="AR25" s="64">
        <f>'Electricity Emission Factor'!BG12</f>
        <v>2.4551799531234053E-3</v>
      </c>
      <c r="AS25" s="64">
        <f>'Electricity Emission Factor'!BH12</f>
        <v>2.4551799531234053E-3</v>
      </c>
      <c r="AT25" s="64">
        <f>'Electricity Emission Factor'!BI12</f>
        <v>2.4551799531234053E-3</v>
      </c>
      <c r="AU25" s="64">
        <f>'Electricity Emission Factor'!BJ12</f>
        <v>2.4551799531234053E-3</v>
      </c>
      <c r="AV25" s="64">
        <f>'Electricity Emission Factor'!BK12</f>
        <v>2.4551799531234053E-3</v>
      </c>
      <c r="AW25" s="64">
        <f>'Electricity Emission Factor'!BL12</f>
        <v>2.4551799531234053E-3</v>
      </c>
      <c r="AX25" s="64">
        <f>'Electricity Emission Factor'!BM12</f>
        <v>2.4551799531234053E-3</v>
      </c>
      <c r="AY25" s="64">
        <f>'Electricity Emission Factor'!BN12</f>
        <v>2.4551799531234053E-3</v>
      </c>
      <c r="AZ25" s="64">
        <f>'Electricity Emission Factor'!BO12</f>
        <v>2.4551799531234053E-3</v>
      </c>
      <c r="BA25" s="64">
        <f>'Electricity Emission Factor'!BP12</f>
        <v>2.4551799531234053E-3</v>
      </c>
      <c r="BB25" s="64">
        <f>'Electricity Emission Factor'!BQ12</f>
        <v>2.4551799531234053E-3</v>
      </c>
      <c r="BC25" s="64">
        <f>'Electricity Emission Factor'!BR12</f>
        <v>2.4551799531234053E-3</v>
      </c>
      <c r="BD25" s="64">
        <f>'Electricity Emission Factor'!BS12</f>
        <v>2.4551799531234053E-3</v>
      </c>
      <c r="BE25" s="64">
        <f>'Electricity Emission Factor'!BT12</f>
        <v>2.4551799531234053E-3</v>
      </c>
      <c r="BF25" s="64">
        <f>'Electricity Emission Factor'!BU12</f>
        <v>2.4551799531234053E-3</v>
      </c>
      <c r="BG25" s="64">
        <f>'Electricity Emission Factor'!BV12</f>
        <v>2.4551799531234053E-3</v>
      </c>
      <c r="BH25" s="64">
        <f>'Electricity Emission Factor'!BW12</f>
        <v>2.4551799531234053E-3</v>
      </c>
      <c r="BI25" s="64">
        <f>'Electricity Emission Factor'!BX12</f>
        <v>2.4551799531234053E-3</v>
      </c>
      <c r="BJ25" s="64">
        <f>'Electricity Emission Factor'!BY12</f>
        <v>2.4551799531234053E-3</v>
      </c>
      <c r="BK25" s="64">
        <f>'Electricity Emission Factor'!BZ12</f>
        <v>2.4551799531234053E-3</v>
      </c>
      <c r="BL25" s="64">
        <f>'Electricity Emission Factor'!CA12</f>
        <v>2.4551799531234053E-3</v>
      </c>
      <c r="BM25" s="64">
        <f>'Electricity Emission Factor'!CB12</f>
        <v>2.4551799531234053E-3</v>
      </c>
      <c r="BN25" s="64">
        <f>'Electricity Emission Factor'!CC12</f>
        <v>2.4551799531234053E-3</v>
      </c>
      <c r="BO25" s="64">
        <f>'Electricity Emission Factor'!CD12</f>
        <v>2.4551799531234053E-3</v>
      </c>
      <c r="BP25" s="64">
        <f>'Electricity Emission Factor'!CE12</f>
        <v>2.4551799531234053E-3</v>
      </c>
      <c r="BQ25" s="64">
        <f>'Electricity Emission Factor'!CF12</f>
        <v>2.4551799531234053E-3</v>
      </c>
      <c r="BR25" s="64">
        <f>'Electricity Emission Factor'!CG12</f>
        <v>2.4551799531234053E-3</v>
      </c>
      <c r="BS25" s="64">
        <f>'Electricity Emission Factor'!CH12</f>
        <v>2.4551799531234053E-3</v>
      </c>
      <c r="BT25" s="64">
        <f>'Electricity Emission Factor'!CI12</f>
        <v>2.4551799531234053E-3</v>
      </c>
      <c r="BU25" s="64">
        <f>'Electricity Emission Factor'!CJ12</f>
        <v>2.4551799531234053E-3</v>
      </c>
      <c r="BV25" s="64">
        <f>'Electricity Emission Factor'!CK12</f>
        <v>2.4551799531234053E-3</v>
      </c>
      <c r="BW25" s="64">
        <f>'Electricity Emission Factor'!CL12</f>
        <v>2.4551799531234053E-3</v>
      </c>
      <c r="BX25" s="64">
        <f>'Electricity Emission Factor'!CM12</f>
        <v>2.4551799531234053E-3</v>
      </c>
      <c r="BY25" s="64">
        <f>'Electricity Emission Factor'!CN12</f>
        <v>2.4551799531234053E-3</v>
      </c>
      <c r="BZ25" s="64">
        <f>'Electricity Emission Factor'!CO12</f>
        <v>2.4551799531234053E-3</v>
      </c>
      <c r="CA25" s="64">
        <f>'Electricity Emission Factor'!CP12</f>
        <v>2.4551799531234053E-3</v>
      </c>
      <c r="CB25" s="64">
        <f>'Electricity Emission Factor'!CQ12</f>
        <v>2.4551799531234053E-3</v>
      </c>
    </row>
    <row r="26" spans="1:80" x14ac:dyDescent="0.35">
      <c r="A26" s="69" t="s">
        <v>40</v>
      </c>
      <c r="B26" s="60"/>
      <c r="C26" s="6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c r="BR26" s="60"/>
      <c r="BS26" s="60"/>
      <c r="BT26" s="60"/>
      <c r="BU26" s="60"/>
      <c r="BV26" s="60"/>
      <c r="BW26" s="60"/>
      <c r="BX26" s="60"/>
      <c r="BY26" s="60"/>
      <c r="BZ26" s="60"/>
      <c r="CA26" s="60"/>
      <c r="CB26" s="60"/>
    </row>
    <row r="27" spans="1:80" x14ac:dyDescent="0.35">
      <c r="A27" s="69"/>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0"/>
      <c r="BJ27" s="60"/>
      <c r="BK27" s="60"/>
      <c r="BL27" s="60"/>
      <c r="BM27" s="60"/>
      <c r="BN27" s="60"/>
      <c r="BO27" s="60"/>
      <c r="BP27" s="60"/>
      <c r="BQ27" s="60"/>
      <c r="BR27" s="60"/>
      <c r="BS27" s="60"/>
      <c r="BT27" s="60"/>
      <c r="BU27" s="60"/>
      <c r="BV27" s="60"/>
      <c r="BW27" s="60"/>
      <c r="BX27" s="60"/>
      <c r="BY27" s="60"/>
      <c r="BZ27" s="60"/>
      <c r="CA27" s="60"/>
      <c r="CB27" s="60"/>
    </row>
    <row r="28" spans="1:80" x14ac:dyDescent="0.35">
      <c r="A28" s="66"/>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row>
  </sheetData>
  <dataValidations count="3">
    <dataValidation type="list" allowBlank="1" showInputMessage="1" showErrorMessage="1" sqref="A21" xr:uid="{1C3638A3-402F-4F25-A29A-9A77B512636C}">
      <formula1>"NATIONAL AVERAGE, DOMESTIC: Inner conurbation, DOMESTIC: Urban big, DOMESTIC: Urban medium, DOMESTIC: Urban small, DOMESTIC: Rural"</formula1>
    </dataValidation>
    <dataValidation type="list" allowBlank="1" showInputMessage="1" showErrorMessage="1" sqref="A26" xr:uid="{7FFDA93F-E98A-4CF4-9EE3-096D9417817A}">
      <formula1>"Consumption-based, Generation-based"</formula1>
    </dataValidation>
    <dataValidation type="list" allowBlank="1" showInputMessage="1" showErrorMessage="1" sqref="A25" xr:uid="{8859F18D-98DB-4C04-8A67-6956ACA7C3AF}">
      <formula1>"Long-run marginal, Grid average"</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7DFB7D6B-A02D-4303-90D2-019E7E0A58A2}">
          <x14:formula1>
            <xm:f>'Electricity Emission Factor'!$D$12:$D$12</xm:f>
          </x14:formula1>
          <xm:sqref>A27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74097078C365540AF779B82D829A475" ma:contentTypeVersion="0" ma:contentTypeDescription="Create a new document." ma:contentTypeScope="" ma:versionID="8f121eabd70c4c3a3d02e6b6329f4cda">
  <xsd:schema xmlns:xsd="http://www.w3.org/2001/XMLSchema" xmlns:xs="http://www.w3.org/2001/XMLSchema" xmlns:p="http://schemas.microsoft.com/office/2006/metadata/properties" targetNamespace="http://schemas.microsoft.com/office/2006/metadata/properties" ma:root="true" ma:fieldsID="af0f104bd44f60a383498ba9805eb2e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B61F5E-75D4-4A55-973F-0DC95E87919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6C360862-0E69-46F1-85A3-41DF2967E9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356C447-BEB5-43EF-81D8-86A510E78C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Introduction</vt:lpstr>
      <vt:lpstr>BAU</vt:lpstr>
      <vt:lpstr>Option 1</vt:lpstr>
      <vt:lpstr>Option 2</vt:lpstr>
      <vt:lpstr>Option 3</vt:lpstr>
      <vt:lpstr>Results Summary</vt:lpstr>
      <vt:lpstr>energy_prices</vt:lpstr>
      <vt:lpstr>Carbon Values</vt:lpstr>
      <vt:lpstr>Air Quality</vt:lpstr>
      <vt:lpstr>Electricity Emission Factor</vt:lpstr>
      <vt:lpstr>Rebased Costs</vt:lpstr>
      <vt:lpstr>'Electricity Emission Factor'!_ftnref1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Venus, Shrish</dc:creator>
  <cp:lastModifiedBy>Loughran, Orla</cp:lastModifiedBy>
  <cp:lastPrinted>2024-09-06T10:24:10Z</cp:lastPrinted>
  <dcterms:created xsi:type="dcterms:W3CDTF">2023-07-28T09:10:40Z</dcterms:created>
  <dcterms:modified xsi:type="dcterms:W3CDTF">2025-12-22T14:36:27Z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0x010100574097078C365540AF779B82D829A475</vt:lpwstr>
  </property>
</Properties>
</file>