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62EEAE6-F12A-4B1E-8E14-339849DB5514}" xr6:coauthVersionLast="47" xr6:coauthVersionMax="47" xr10:uidLastSave="{00000000-0000-0000-0000-000000000000}"/>
  <bookViews>
    <workbookView xWindow="28680" yWindow="-120" windowWidth="29040" windowHeight="16440" activeTab="1" xr2:uid="{00000000-000D-0000-FFFF-FFFF00000000}"/>
  </bookViews>
  <sheets>
    <sheet name="Declaration" sheetId="1" r:id="rId1"/>
    <sheet name="Delivery Plan" sheetId="2" r:id="rId2"/>
  </sheets>
  <definedNames>
    <definedName name="_ftn1" localSheetId="1">'Delivery Plan'!$B$23</definedName>
    <definedName name="_ftnref1" localSheetId="1">'Delivery Plan'!$B$20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16" i="2" l="1"/>
  <c r="E20" i="2" l="1"/>
  <c r="E24" i="2" l="1"/>
  <c r="E18" i="2"/>
  <c r="E19" i="2"/>
  <c r="E17" i="2" l="1"/>
  <c r="E25" i="2" l="1"/>
  <c r="E15" i="2"/>
  <c r="E14" i="2"/>
  <c r="C8" i="2" l="1"/>
  <c r="D8" i="2" s="1"/>
  <c r="E27" i="2" l="1"/>
  <c r="E26" i="2"/>
  <c r="E23" i="2" l="1"/>
  <c r="E22" i="2"/>
  <c r="E28" i="2" l="1"/>
  <c r="E29" i="2"/>
</calcChain>
</file>

<file path=xl/sharedStrings.xml><?xml version="1.0" encoding="utf-8"?>
<sst xmlns="http://schemas.openxmlformats.org/spreadsheetml/2006/main" count="68" uniqueCount="58">
  <si>
    <t>Contact Name</t>
  </si>
  <si>
    <t>Position</t>
  </si>
  <si>
    <t>Email address</t>
  </si>
  <si>
    <t>Telephone number</t>
  </si>
  <si>
    <t>Signed</t>
  </si>
  <si>
    <t>Date</t>
  </si>
  <si>
    <t>Points Value</t>
  </si>
  <si>
    <t>Number of FTE person weeks which will be delivered throughout this contract</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</si>
  <si>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</si>
  <si>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</si>
  <si>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</si>
  <si>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</si>
  <si>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</si>
  <si>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</si>
  <si>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Social Value points</t>
  </si>
  <si>
    <t>Unit of Measurement</t>
  </si>
  <si>
    <t xml:space="preserve">Bidders must complete the table below to demonstrate how the social value requirement will be delivered.  This will be submitted with the tender.  </t>
  </si>
  <si>
    <t>Paid employment for people who face barriers to employment or are from deprived areas</t>
  </si>
  <si>
    <t>Unwaged work placements for people who face barriers to employment or are from deprived areas</t>
  </si>
  <si>
    <t>Skills development and educational attainment for people who are considered to be disadvantaged in the labour market or at risk of social exclusion</t>
  </si>
  <si>
    <t>Number of annual updates which will be submitted throughout the duration of the contract</t>
  </si>
  <si>
    <t>Total Social Value points which will be delivered by this plan</t>
  </si>
  <si>
    <t>Total Social Value points required to be delivered</t>
  </si>
  <si>
    <t>Business development and knowledge sharing with a Voluntary or Community organisation or Micro Enterprise in Northern Ireland</t>
  </si>
  <si>
    <t>Strategy will be submitted in relation to work carried out on this contract</t>
  </si>
  <si>
    <t>Fair Work Strategy</t>
  </si>
  <si>
    <t>Fair Work Strategy - annual updates</t>
  </si>
  <si>
    <r>
      <t xml:space="preserve">Planned Delivery </t>
    </r>
    <r>
      <rPr>
        <i/>
        <sz val="12"/>
        <color theme="1"/>
        <rFont val="Calibri"/>
        <family val="2"/>
        <scheme val="minor"/>
      </rPr>
      <t>[to be completed by Bidder]</t>
    </r>
  </si>
  <si>
    <t>Social value initiative</t>
  </si>
  <si>
    <t>Environmental Strategy</t>
  </si>
  <si>
    <t>Environmental Strategy - annual updates</t>
  </si>
  <si>
    <r>
      <t xml:space="preserve"> Social Value Delivery Plan </t>
    </r>
    <r>
      <rPr>
        <i/>
        <sz val="11"/>
        <color rgb="FFFF0000"/>
        <rFont val="Calibri"/>
        <family val="2"/>
        <scheme val="minor"/>
      </rPr>
      <t>[to be completed by the bidder and submitted with their tender response]</t>
    </r>
  </si>
  <si>
    <t>MSAT and supply chain map</t>
  </si>
  <si>
    <t>MSAT - annual update</t>
  </si>
  <si>
    <t>Total Social Value points to be delivered</t>
  </si>
  <si>
    <t>The Contractor must deliver a minimum value of 100 Social Value points for every £1 million (and pro-rata) in invoiced value, capped at an averaged contract value of £3 million per annum.</t>
  </si>
  <si>
    <t>Points Calculation</t>
  </si>
  <si>
    <t>26 weeks FTE = 75 points</t>
  </si>
  <si>
    <t>2 weeks FTE = 20 points</t>
  </si>
  <si>
    <t>8 hours support or training  = 10 points</t>
  </si>
  <si>
    <t xml:space="preserve">Financial donation to support people within Northern Ireland who face barriers to employment to gain ICT qualifications </t>
  </si>
  <si>
    <t>Contribution of £500 towards attainment of ICT qualifications = 10 points</t>
  </si>
  <si>
    <t>Donation of ICT devices to people at risk of digital exclusion</t>
  </si>
  <si>
    <t>Contribution of £500 value of suitable ICT devices = 10 points</t>
  </si>
  <si>
    <t>1 strategy = 30 points</t>
  </si>
  <si>
    <t>1 annual update = 10 points</t>
  </si>
  <si>
    <t>Completion of MSAT and submission of improvement plan = 50 points</t>
  </si>
  <si>
    <t>Completion of online assessment and submission of improvement plan in relation to work carried out on this contract</t>
  </si>
  <si>
    <t>1 annual update to MSAT = 10 points</t>
  </si>
  <si>
    <t xml:space="preserve">Digital skills development and educational attainment for people who are at risk of digital exclusion </t>
  </si>
  <si>
    <t>Approach for the delivery of the social value requirements set out in Schedule 12</t>
  </si>
  <si>
    <t>Minimum Mandatory Requirements</t>
  </si>
  <si>
    <r>
      <t xml:space="preserve">Value of donation for ICT devices which will be delivered throughout this contract.  </t>
    </r>
    <r>
      <rPr>
        <b/>
        <sz val="12"/>
        <color theme="1"/>
        <rFont val="Calibri"/>
        <family val="2"/>
        <scheme val="minor"/>
      </rPr>
      <t>Please note the maximum number of social value points that can be delivered through this initiative as set out within clause 9.4 of Schedule 12</t>
    </r>
  </si>
  <si>
    <r>
      <t xml:space="preserve">Value of donation which will be delivered throughout this contract  </t>
    </r>
    <r>
      <rPr>
        <b/>
        <sz val="12"/>
        <color theme="1"/>
        <rFont val="Calibri"/>
        <family val="2"/>
        <scheme val="minor"/>
      </rPr>
      <t>Please note the maximum number of social value points that can be delivered through this initiative as set out within clause 10.5 of Schedule 12</t>
    </r>
  </si>
  <si>
    <t>A minimum of 20% of the total social value points required on the Contract must be delivered for digital inclusion initiatives as per the requirements set out in clauses 8.1 – 8.4 of Schedule 12.</t>
  </si>
  <si>
    <t>Contribution of £500= 10 points</t>
  </si>
  <si>
    <r>
      <t xml:space="preserve">Value of donation which will be delivered throughout this contract  </t>
    </r>
    <r>
      <rPr>
        <b/>
        <sz val="12"/>
        <color theme="1"/>
        <rFont val="Calibri"/>
        <family val="2"/>
        <scheme val="minor"/>
      </rPr>
      <t>Please note the maximum number of social value points that can be delivered through this initiative as set out within clause 12.4 of Schedule 12</t>
    </r>
  </si>
  <si>
    <r>
      <rPr>
        <b/>
        <sz val="12"/>
        <color theme="0"/>
        <rFont val="Calibri"/>
        <family val="2"/>
        <scheme val="minor"/>
      </rPr>
      <t>Financial donation to support organisations within the Voluntary, Community and Social Enterprise sector in Northern Ireland with outlay (and other fees) for the voluntary first registration of title in the Land Registr</t>
    </r>
    <r>
      <rPr>
        <sz val="12"/>
        <color theme="0"/>
        <rFont val="Arial"/>
        <family val="2"/>
      </rPr>
      <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</si>
</sst>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809]* #,##0.00_-;\-[$£-809]* #,##0.00_-;_-[$£-809]* &quot;-&quot;??_-;_-@_-"/>
  </numFmts>
  <fonts count="12" x14ac:knownFonts="1">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sz val="11"/>
      <color theme="1"/>
      <name val="Arial"/>
      <family val="2"/>
    </font>
    <font>
      <sz val="12"/>
      <color theme="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4" borderId="1" xfId="0" applyFont="1" applyFill="1" applyBorder="1"/>
    <xf numFmtId="0" fontId="1" fillId="0" borderId="0" xfId="0" applyFont="1"/>
    <xf numFmtId="0" fontId="0" fillId="0" borderId="1" xfId="0" applyBorder="1" applyAlignment="1">
      <alignment vertical="center" wrapText="1"/>
    </xf>
    <xf numFmtId="0" fontId="0" fillId="2" borderId="1" xfId="0" applyFill="1" applyBorder="1" applyProtection="1">
      <protection locked="0"/>
    </xf>
    <xf numFmtId="0" fontId="5" fillId="0" borderId="0" xfId="0" applyFont="1"/>
    <xf numFmtId="0" fontId="3" fillId="5" borderId="1" xfId="0" applyFont="1" applyFill="1" applyBorder="1"/>
    <xf numFmtId="1" fontId="3" fillId="6" borderId="1" xfId="0" applyNumberFormat="1" applyFont="1" applyFill="1" applyBorder="1"/>
    <xf numFmtId="1" fontId="3" fillId="6" borderId="1" xfId="0" applyNumberFormat="1" applyFont="1" applyFill="1" applyBorder="1" applyProtection="1">
      <protection locked="0"/>
    </xf>
    <xf numFmtId="0" fontId="3" fillId="0" borderId="0" xfId="0" applyFont="1"/>
    <xf numFmtId="1" fontId="3" fillId="0" borderId="0" xfId="0" applyNumberFormat="1" applyFont="1" applyProtection="1">
      <protection locked="0"/>
    </xf>
    <xf numFmtId="0" fontId="5" fillId="0" borderId="0" xfId="0" applyFont="1" applyAlignment="1">
      <alignment vertical="center" wrapText="1"/>
    </xf>
    <xf numFmtId="0" fontId="5" fillId="0" borderId="0" xfId="0" applyFont="1" applyAlignment="1">
      <alignment wrapText="1"/>
    </xf>
    <xf numFmtId="164" fontId="5" fillId="0" borderId="0" xfId="0" applyNumberFormat="1" applyFont="1"/>
    <xf numFmtId="0" fontId="5" fillId="0" borderId="3" xfId="0" applyFont="1" applyBorder="1" applyAlignment="1">
      <alignment vertical="center" wrapText="1"/>
    </xf>
    <xf numFmtId="0" fontId="2" fillId="4" borderId="1" xfId="0" applyFont="1" applyFill="1" applyBorder="1" applyAlignment="1">
      <alignment vertical="center" wrapText="1"/>
    </xf>
    <xf numFmtId="0" fontId="5" fillId="5" borderId="2" xfId="0" applyFont="1" applyFill="1" applyBorder="1" applyAlignment="1">
      <alignment vertical="center" wrapText="1"/>
    </xf>
    <xf numFmtId="0" fontId="5" fillId="5" borderId="1" xfId="0" applyFont="1" applyFill="1" applyBorder="1" applyAlignment="1">
      <alignment vertical="center" wrapText="1"/>
    </xf>
    <xf numFmtId="1" fontId="5" fillId="5" borderId="1" xfId="0" applyNumberFormat="1" applyFont="1" applyFill="1" applyBorder="1"/>
    <xf numFmtId="0" fontId="5" fillId="5" borderId="1" xfId="0" applyFont="1" applyFill="1" applyBorder="1"/>
    <xf numFmtId="1" fontId="3" fillId="5" borderId="1" xfId="0" applyNumberFormat="1" applyFont="1" applyFill="1" applyBorder="1"/>
    <xf numFmtId="0" fontId="2" fillId="4" borderId="1" xfId="0" applyFont="1" applyFill="1" applyBorder="1" applyAlignment="1">
      <alignment vertical="center"/>
    </xf>
    <xf numFmtId="0" fontId="3" fillId="3" borderId="1" xfId="0" applyFont="1" applyFill="1" applyBorder="1" applyAlignment="1">
      <alignment wrapText="1"/>
    </xf>
    <xf numFmtId="0" fontId="0" fillId="0" borderId="0" xfId="0" applyAlignment="1">
      <alignment vertical="center"/>
    </xf>
    <xf numFmtId="0" fontId="8" fillId="0" borderId="0" xfId="0" applyFont="1"/>
    <xf numFmtId="0" fontId="9" fillId="0" borderId="0" xfId="0" applyFont="1"/>
    <xf numFmtId="165" fontId="5" fillId="0" borderId="0" xfId="0" applyNumberFormat="1" applyFont="1"/>
    <xf numFmtId="2" fontId="3" fillId="0" borderId="0" xfId="0" applyNumberFormat="1" applyFont="1"/>
    <xf numFmtId="0" fontId="5" fillId="3" borderId="1" xfId="0" applyFont="1" applyFill="1" applyBorder="1" applyProtection="1">
      <protection locked="0"/>
    </xf>
    <xf numFmtId="0" fontId="0" fillId="3" borderId="1" xfId="0" applyFill="1" applyBorder="1" applyProtection="1">
      <protection locked="0"/>
    </xf>
    <xf numFmtId="0" fontId="4" fillId="5" borderId="1" xfId="0" applyFont="1" applyFill="1" applyBorder="1" applyAlignment="1">
      <alignment vertical="center" wrapText="1"/>
    </xf>
    <xf numFmtId="0" fontId="4" fillId="4" borderId="1" xfId="0" applyFont="1" applyFill="1" applyBorder="1" applyAlignment="1">
      <alignment vertical="center" wrapText="1"/>
    </xf>
    <xf numFmtId="0" fontId="3" fillId="5" borderId="0" xfId="0" applyFont="1" applyFill="1"/>
    <xf numFmtId="0" fontId="5" fillId="5" borderId="0" xfId="0" applyFont="1" applyFill="1"/>
    <xf numFmtId="0" fontId="10" fillId="5" borderId="4" xfId="0" applyFont="1" applyFill="1" applyBorder="1" applyAlignment="1">
      <alignment vertical="center" wrapText="1"/>
    </xf>
    <xf numFmtId="0" fontId="11" fillId="4"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4" sqref="B4"/>
    </sheetView>
  </sheetViews>
  <sheetFormatPr defaultColWidth="9.28515625" defaultRowHeight="15" x14ac:dyDescent="0.25"/>
  <cols>
    <col min="1" max="1" width="18.5703125" customWidth="1"/>
    <col min="2" max="2" width="37.7109375" customWidth="1"/>
  </cols>
  <sheetData>
    <row r="1" spans="1:2" x14ac:dyDescent="0.25">
      <c r="A1" s="2" t="s">
        <v>31</v>
      </c>
    </row>
    <row r="2" spans="1:2" x14ac:dyDescent="0.25">
      <c r="A2" s="2"/>
    </row>
    <row r="4" spans="1:2" x14ac:dyDescent="0.25">
      <c r="A4" s="3" t="s">
        <v>0</v>
      </c>
      <c r="B4" s="29"/>
    </row>
    <row r="5" spans="1:2" x14ac:dyDescent="0.25">
      <c r="A5" s="3" t="s">
        <v>1</v>
      </c>
      <c r="B5" s="29"/>
    </row>
    <row r="6" spans="1:2" x14ac:dyDescent="0.25">
      <c r="A6" s="3" t="s">
        <v>2</v>
      </c>
      <c r="B6" s="29"/>
    </row>
    <row r="7" spans="1:2" x14ac:dyDescent="0.25">
      <c r="A7" s="3" t="s">
        <v>3</v>
      </c>
      <c r="B7" s="29"/>
    </row>
    <row r="9" spans="1:2" x14ac:dyDescent="0.25">
      <c r="A9" s="23" t="s">
        <v>13</v>
      </c>
    </row>
    <row r="11" spans="1:2" x14ac:dyDescent="0.25">
      <c r="A11" s="3" t="s">
        <v>4</v>
      </c>
      <c r="B11" s="4"/>
    </row>
    <row r="12" spans="1:2" x14ac:dyDescent="0.25">
      <c r="A12" s="3" t="s">
        <v>5</v>
      </c>
      <c r="B12" s="4"/>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9"/>
  <sheetViews>
    <sheetView tabSelected="1" zoomScale="90" zoomScaleNormal="90" workbookViewId="0">
      <selection activeCell="E21" sqref="E21"/>
    </sheetView>
  </sheetViews>
  <sheetFormatPr defaultColWidth="9.28515625" defaultRowHeight="15.75" x14ac:dyDescent="0.25"/>
  <cols>
    <col min="1" max="1" width="43.28515625" style="5" customWidth="1"/>
    <col min="2" max="2" width="29.28515625" style="5" customWidth="1"/>
    <col min="3" max="3" width="35.28515625" style="5" customWidth="1"/>
    <col min="4" max="4" width="46" style="5" customWidth="1"/>
    <col min="5" max="5" width="13.7109375" style="5" customWidth="1"/>
    <col min="6" max="6" width="19.7109375" style="5" customWidth="1"/>
    <col min="7" max="7" width="31" style="5" customWidth="1"/>
    <col min="8" max="8" width="9.42578125" style="5" customWidth="1"/>
    <col min="9" max="10" width="9.28515625" style="5"/>
    <col min="11" max="11" width="40.42578125" style="5" customWidth="1"/>
    <col min="12" max="16384" width="9.28515625" style="5"/>
  </cols>
  <sheetData>
    <row r="1" spans="1:10" x14ac:dyDescent="0.25">
      <c r="A1" s="9" t="s">
        <v>50</v>
      </c>
      <c r="B1" s="9"/>
    </row>
    <row r="3" spans="1:10" x14ac:dyDescent="0.25">
      <c r="A3" s="5" t="s">
        <v>35</v>
      </c>
    </row>
    <row r="4" spans="1:10" x14ac:dyDescent="0.25">
      <c r="A4" s="1" t="s">
        <v>34</v>
      </c>
      <c r="B4" s="1"/>
      <c r="C4" s="7">
        <v>4500</v>
      </c>
      <c r="D4" s="6" t="s">
        <v>14</v>
      </c>
    </row>
    <row r="5" spans="1:10" x14ac:dyDescent="0.25">
      <c r="A5" s="1" t="s">
        <v>8</v>
      </c>
      <c r="B5" s="1"/>
      <c r="C5" s="8">
        <v>15</v>
      </c>
      <c r="D5" s="6" t="s">
        <v>9</v>
      </c>
    </row>
    <row r="6" spans="1:10" x14ac:dyDescent="0.25">
      <c r="A6" s="9"/>
      <c r="B6" s="9"/>
      <c r="C6" s="10"/>
      <c r="D6" s="9"/>
    </row>
    <row r="7" spans="1:10" hidden="1" x14ac:dyDescent="0.25">
      <c r="A7" s="9"/>
      <c r="B7" s="9"/>
      <c r="C7" s="5" t="s">
        <v>10</v>
      </c>
      <c r="D7" s="9" t="s">
        <v>11</v>
      </c>
    </row>
    <row r="8" spans="1:10" hidden="1" x14ac:dyDescent="0.25">
      <c r="A8" s="9"/>
      <c r="B8" s="9"/>
      <c r="C8" s="26" t="e">
        <f>#REF!/C5</f>
        <v>#REF!</v>
      </c>
      <c r="D8" s="27" t="e">
        <f>IF(C8&gt;=3,3,IF(C8&lt;=3,C8))</f>
        <v>#REF!</v>
      </c>
    </row>
    <row r="10" spans="1:10" x14ac:dyDescent="0.25">
      <c r="A10" s="11"/>
      <c r="B10" s="11"/>
      <c r="C10" s="11"/>
      <c r="D10" s="11"/>
    </row>
    <row r="11" spans="1:10" x14ac:dyDescent="0.25">
      <c r="A11" s="24" t="s">
        <v>16</v>
      </c>
      <c r="B11" s="24"/>
      <c r="C11" s="25"/>
      <c r="D11" s="25"/>
      <c r="E11" s="25"/>
      <c r="F11" s="25"/>
      <c r="G11" s="25"/>
    </row>
    <row r="13" spans="1:10" x14ac:dyDescent="0.25">
      <c r="A13" s="31" t="s">
        <v>28</v>
      </c>
      <c r="B13" s="30" t="s">
        <v>36</v>
      </c>
      <c r="C13" s="30" t="s">
        <v>15</v>
      </c>
      <c r="D13" s="22" t="s">
        <v>27</v>
      </c>
      <c r="E13" s="6" t="s">
        <v>6</v>
      </c>
      <c r="F13" s="32" t="s">
        <v>51</v>
      </c>
      <c r="G13" s="9"/>
      <c r="H13" s="9"/>
      <c r="I13" s="9"/>
      <c r="J13" s="9"/>
    </row>
    <row r="14" spans="1:10" ht="45" customHeight="1" x14ac:dyDescent="0.25">
      <c r="A14" s="15" t="s">
        <v>17</v>
      </c>
      <c r="B14" s="16" t="s">
        <v>37</v>
      </c>
      <c r="C14" s="16" t="s">
        <v>7</v>
      </c>
      <c r="D14" s="28"/>
      <c r="E14" s="18">
        <f>D14*(75/26)</f>
        <v>0</v>
      </c>
      <c r="F14" s="33"/>
      <c r="G14" s="12"/>
      <c r="H14" s="13"/>
    </row>
    <row r="15" spans="1:10" ht="47.25" x14ac:dyDescent="0.25">
      <c r="A15" s="15" t="s">
        <v>18</v>
      </c>
      <c r="B15" s="16" t="s">
        <v>38</v>
      </c>
      <c r="C15" s="16" t="s">
        <v>7</v>
      </c>
      <c r="D15" s="28"/>
      <c r="E15" s="19">
        <f>D15*(20/2)</f>
        <v>0</v>
      </c>
      <c r="F15" s="33"/>
      <c r="H15" s="13"/>
    </row>
    <row r="16" spans="1:10" ht="79.5" thickBot="1" x14ac:dyDescent="0.3">
      <c r="A16" s="15" t="s">
        <v>19</v>
      </c>
      <c r="B16" s="16" t="s">
        <v>39</v>
      </c>
      <c r="C16" s="16" t="s">
        <v>12</v>
      </c>
      <c r="D16" s="28"/>
      <c r="E16" s="19">
        <f>D16*(10/8)</f>
        <v>0</v>
      </c>
      <c r="F16" s="33"/>
      <c r="H16" s="13"/>
    </row>
    <row r="17" spans="1:8" ht="157.5" thickBot="1" x14ac:dyDescent="0.3">
      <c r="A17" s="15" t="s">
        <v>49</v>
      </c>
      <c r="B17" s="16" t="s">
        <v>39</v>
      </c>
      <c r="C17" s="16" t="s">
        <v>12</v>
      </c>
      <c r="D17" s="28"/>
      <c r="E17" s="19">
        <f>D17*(10/8)</f>
        <v>0</v>
      </c>
      <c r="F17" s="34" t="s">
        <v>54</v>
      </c>
      <c r="H17" s="13"/>
    </row>
    <row r="18" spans="1:8" ht="110.25" x14ac:dyDescent="0.25">
      <c r="A18" s="15" t="s">
        <v>42</v>
      </c>
      <c r="B18" s="16" t="s">
        <v>43</v>
      </c>
      <c r="C18" s="16" t="s">
        <v>52</v>
      </c>
      <c r="D18" s="28"/>
      <c r="E18" s="19">
        <f>D18*(10/500)</f>
        <v>0</v>
      </c>
      <c r="F18" s="33"/>
      <c r="H18" s="13"/>
    </row>
    <row r="19" spans="1:8" ht="110.25" x14ac:dyDescent="0.25">
      <c r="A19" s="15" t="s">
        <v>40</v>
      </c>
      <c r="B19" s="16" t="s">
        <v>41</v>
      </c>
      <c r="C19" s="16" t="s">
        <v>53</v>
      </c>
      <c r="D19" s="28"/>
      <c r="E19" s="19">
        <f>D19*(10/500)</f>
        <v>0</v>
      </c>
      <c r="F19" s="33"/>
      <c r="H19" s="13"/>
    </row>
    <row r="20" spans="1:8" ht="110.25" x14ac:dyDescent="0.25">
      <c r="A20" s="35" t="s">
        <v>57</v>
      </c>
      <c r="B20" s="16" t="s">
        <v>55</v>
      </c>
      <c r="C20" s="16" t="s">
        <v>56</v>
      </c>
      <c r="D20" s="28"/>
      <c r="E20" s="19">
        <f>D20*(10/500)</f>
        <v>0</v>
      </c>
      <c r="F20" s="33"/>
      <c r="H20" s="13"/>
    </row>
    <row r="21" spans="1:8" ht="63" x14ac:dyDescent="0.25">
      <c r="A21" s="15" t="s">
        <v>23</v>
      </c>
      <c r="B21" s="16" t="s">
        <v>39</v>
      </c>
      <c r="C21" s="16" t="s">
        <v>12</v>
      </c>
      <c r="D21" s="28"/>
      <c r="E21" s="19">
        <f>D21*(10/8)</f>
        <v>0</v>
      </c>
      <c r="F21" s="33"/>
      <c r="H21" s="13"/>
    </row>
    <row r="22" spans="1:8" ht="47.25" x14ac:dyDescent="0.25">
      <c r="A22" s="15" t="s">
        <v>25</v>
      </c>
      <c r="B22" s="16" t="s">
        <v>44</v>
      </c>
      <c r="C22" s="17" t="s">
        <v>24</v>
      </c>
      <c r="D22" s="28"/>
      <c r="E22" s="19">
        <f>IF(D22="yes",30,0)</f>
        <v>0</v>
      </c>
      <c r="F22" s="33"/>
      <c r="H22" s="13"/>
    </row>
    <row r="23" spans="1:8" ht="47.25" x14ac:dyDescent="0.25">
      <c r="A23" s="15" t="s">
        <v>26</v>
      </c>
      <c r="B23" s="16" t="s">
        <v>45</v>
      </c>
      <c r="C23" s="17" t="s">
        <v>20</v>
      </c>
      <c r="D23" s="28"/>
      <c r="E23" s="19">
        <f>D23*10</f>
        <v>0</v>
      </c>
      <c r="F23" s="33"/>
      <c r="H23" s="13"/>
    </row>
    <row r="24" spans="1:8" ht="63" x14ac:dyDescent="0.25">
      <c r="A24" s="15" t="s">
        <v>32</v>
      </c>
      <c r="B24" s="16" t="s">
        <v>46</v>
      </c>
      <c r="C24" s="17" t="s">
        <v>47</v>
      </c>
      <c r="D24" s="28"/>
      <c r="E24" s="19">
        <f>IF(D24="yes",50,0)</f>
        <v>0</v>
      </c>
      <c r="F24" s="33"/>
      <c r="H24" s="13"/>
    </row>
    <row r="25" spans="1:8" ht="47.25" x14ac:dyDescent="0.25">
      <c r="A25" s="15" t="s">
        <v>33</v>
      </c>
      <c r="B25" s="16" t="s">
        <v>48</v>
      </c>
      <c r="C25" s="17" t="s">
        <v>20</v>
      </c>
      <c r="D25" s="28"/>
      <c r="E25" s="19">
        <f>D25*10</f>
        <v>0</v>
      </c>
      <c r="F25" s="33"/>
      <c r="H25" s="13"/>
    </row>
    <row r="26" spans="1:8" ht="47.25" x14ac:dyDescent="0.25">
      <c r="A26" s="15" t="s">
        <v>29</v>
      </c>
      <c r="B26" s="16" t="s">
        <v>44</v>
      </c>
      <c r="C26" s="17" t="s">
        <v>24</v>
      </c>
      <c r="D26" s="28"/>
      <c r="E26" s="19">
        <f>IF(D26="yes",30,0)</f>
        <v>0</v>
      </c>
      <c r="F26" s="33"/>
      <c r="H26" s="13"/>
    </row>
    <row r="27" spans="1:8" ht="47.25" x14ac:dyDescent="0.25">
      <c r="A27" s="15" t="s">
        <v>30</v>
      </c>
      <c r="B27" s="16" t="s">
        <v>45</v>
      </c>
      <c r="C27" s="17" t="s">
        <v>20</v>
      </c>
      <c r="D27" s="28"/>
      <c r="E27" s="19">
        <f>D27*10</f>
        <v>0</v>
      </c>
      <c r="F27" s="33"/>
      <c r="H27" s="13"/>
    </row>
    <row r="28" spans="1:8" ht="30" customHeight="1" x14ac:dyDescent="0.25">
      <c r="A28" s="14"/>
      <c r="B28" s="14"/>
      <c r="C28" s="1" t="s">
        <v>21</v>
      </c>
      <c r="D28" s="1"/>
      <c r="E28" s="20">
        <f>SUM(E14:E27)</f>
        <v>0</v>
      </c>
      <c r="F28" s="33"/>
      <c r="H28" s="13"/>
    </row>
    <row r="29" spans="1:8" ht="30" customHeight="1" x14ac:dyDescent="0.25">
      <c r="C29" s="21" t="s">
        <v>22</v>
      </c>
      <c r="D29" s="1"/>
      <c r="E29" s="6">
        <f>C4</f>
        <v>4500</v>
      </c>
      <c r="F29" s="33"/>
    </row>
  </sheetData>
  <sheetProtection selectLockedCells="1"/>
  <dataValidations count="1">
    <dataValidation type="list" allowBlank="1" showInputMessage="1" showErrorMessage="1" sqref="D22 D26 D24" xr:uid="{00000000-0002-0000-0100-000000000000}">
      <formula1>"yes,no"</formula1>
    </dataValidation>
  </dataValidation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Declaration</vt:lpstr>
      <vt:lpstr>Delivery Plan</vt:lpstr>
      <vt:lpstr>'Delivery Plan'!_ftn1</vt:lpstr>
      <vt:lpstr>'Delivery Plan'!_ftnref1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2026-02-09T16:08:57Z</dcterms:created>
  <dcterms:modified xsi:type="dcterms:W3CDTF">2026-02-09T16:09:07Z</dcterms:modified>
</cp:coreProperties>
</file>